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135" windowWidth="15120" windowHeight="4695"/>
  </bookViews>
  <sheets>
    <sheet name="Application" sheetId="1" r:id="rId1"/>
    <sheet name="Access Import" sheetId="3" r:id="rId2"/>
    <sheet name="Inputs" sheetId="2" r:id="rId3"/>
  </sheets>
  <definedNames>
    <definedName name="Import">#REF!</definedName>
    <definedName name="_xlnm.Print_Area" localSheetId="0">Application!$B$1:$G$78</definedName>
  </definedNames>
  <calcPr calcId="145621"/>
</workbook>
</file>

<file path=xl/calcChain.xml><?xml version="1.0" encoding="utf-8"?>
<calcChain xmlns="http://schemas.openxmlformats.org/spreadsheetml/2006/main">
  <c r="F40" i="1" l="1"/>
  <c r="M56" i="1" s="1"/>
  <c r="V2" i="3"/>
  <c r="F2" i="3"/>
  <c r="G2" i="3" s="1"/>
  <c r="M54" i="1"/>
  <c r="C77" i="1"/>
  <c r="F36" i="1" s="1"/>
  <c r="U2" i="3"/>
  <c r="T2" i="3"/>
  <c r="R2" i="3"/>
  <c r="Q2" i="3"/>
  <c r="P2" i="3"/>
  <c r="O2" i="3"/>
  <c r="N2" i="3"/>
  <c r="M2" i="3"/>
  <c r="L2" i="3"/>
  <c r="K2" i="3"/>
  <c r="J2" i="3"/>
  <c r="I2" i="3"/>
  <c r="H2" i="3"/>
  <c r="E2" i="3"/>
  <c r="D2" i="3"/>
  <c r="C2" i="3"/>
  <c r="B2" i="3"/>
  <c r="B8" i="2"/>
  <c r="C78" i="1"/>
  <c r="F51" i="1" s="1"/>
  <c r="B10" i="2" s="1"/>
  <c r="B9" i="2"/>
  <c r="B13" i="2"/>
  <c r="C79" i="1"/>
  <c r="F57" i="1" s="1"/>
  <c r="B15" i="2" s="1"/>
  <c r="B14" i="2"/>
  <c r="A2" i="3"/>
  <c r="M55" i="1"/>
  <c r="M53" i="1"/>
  <c r="M52" i="1"/>
  <c r="B20" i="2" l="1"/>
  <c r="B25" i="2"/>
  <c r="B24" i="2"/>
  <c r="B19" i="2"/>
  <c r="B26" i="2"/>
  <c r="B21" i="2"/>
  <c r="B27" i="2"/>
  <c r="B22" i="2"/>
  <c r="B41" i="1"/>
  <c r="B29" i="2" l="1"/>
  <c r="B3" i="2" s="1"/>
  <c r="S2" i="3" s="1"/>
</calcChain>
</file>

<file path=xl/sharedStrings.xml><?xml version="1.0" encoding="utf-8"?>
<sst xmlns="http://schemas.openxmlformats.org/spreadsheetml/2006/main" count="152" uniqueCount="135">
  <si>
    <t>Sail number</t>
  </si>
  <si>
    <t>Owner(s) name</t>
  </si>
  <si>
    <t>Headsail luff length</t>
  </si>
  <si>
    <t>*largest area headsail</t>
  </si>
  <si>
    <t>Headsail perpendicular</t>
  </si>
  <si>
    <t>HHW *</t>
  </si>
  <si>
    <t>Mainsail 1/2 width if not default</t>
  </si>
  <si>
    <t>MHW</t>
  </si>
  <si>
    <t>Mainsail 3/4 width if not default</t>
  </si>
  <si>
    <t>MTW</t>
  </si>
  <si>
    <t>MUW</t>
  </si>
  <si>
    <t>Symmetric spinnaker luff</t>
  </si>
  <si>
    <t>SLU</t>
  </si>
  <si>
    <t>Symmetric spinnaker leech</t>
  </si>
  <si>
    <t>SLE</t>
  </si>
  <si>
    <t>Symmetric spinnaker foot</t>
  </si>
  <si>
    <t>Symmetric spinnaker half width</t>
  </si>
  <si>
    <t>SHW</t>
  </si>
  <si>
    <t>or SPA</t>
  </si>
  <si>
    <t>Asymmetric spinnaker luff</t>
  </si>
  <si>
    <t>Asymmetric spinnaker leech</t>
  </si>
  <si>
    <t>Asymmetric spinnaker foot</t>
  </si>
  <si>
    <t>Asymmetric spinnaker half width</t>
  </si>
  <si>
    <t>Mizzen staysail luff</t>
  </si>
  <si>
    <t>LLY</t>
  </si>
  <si>
    <t>Mizzen staysail LP</t>
  </si>
  <si>
    <t>LPY</t>
  </si>
  <si>
    <t>Mainsail 7/8 width if not default</t>
  </si>
  <si>
    <t>Design Class</t>
  </si>
  <si>
    <t>ASLU</t>
  </si>
  <si>
    <t>ASLE</t>
  </si>
  <si>
    <t>ASF</t>
  </si>
  <si>
    <t>ASHW</t>
  </si>
  <si>
    <t>HTW *</t>
  </si>
  <si>
    <t>Note ref any unusual features - these must be declared.</t>
  </si>
  <si>
    <t>Calc SPA</t>
  </si>
  <si>
    <t>From complete linear data</t>
  </si>
  <si>
    <t>sym spi details complete</t>
  </si>
  <si>
    <t>asym spi details complete</t>
  </si>
  <si>
    <t>Headsail half width</t>
  </si>
  <si>
    <t>Headsail 3/4 width</t>
  </si>
  <si>
    <t>Date measured</t>
  </si>
  <si>
    <t>This sheet is for the purposes of sending data to the Rating Office, it should not be relied upon for</t>
  </si>
  <si>
    <t>calculation of HSA or default measurements. See the two notes at the bottom of the form.</t>
  </si>
  <si>
    <t>Measurer name</t>
  </si>
  <si>
    <t>Certificate  number if known</t>
  </si>
  <si>
    <t>SAIL LOFT and/or MEASURER</t>
  </si>
  <si>
    <t>SAIL DATA</t>
  </si>
  <si>
    <t>Please only enter value eg. 9.99 ie. do not add "m" as calculations will not work!</t>
  </si>
  <si>
    <t>Is the loft IHC registered?  YES / NO</t>
  </si>
  <si>
    <t>see IRC Rule 21.2.2</t>
  </si>
  <si>
    <t>Sail loft</t>
  </si>
  <si>
    <t>The owner or representative of the boat will need to complete and return the appropriate</t>
  </si>
  <si>
    <t>application form (they can simply refer to this input, rather than repeating the data)</t>
  </si>
  <si>
    <t>Thank you!</t>
  </si>
  <si>
    <r>
      <t>NOTE:</t>
    </r>
    <r>
      <rPr>
        <b/>
        <sz val="9"/>
        <rFont val="Arial"/>
        <family val="2"/>
      </rPr>
      <t xml:space="preserve"> This form does not constitute an IRC amendment or other rating request.</t>
    </r>
  </si>
  <si>
    <t xml:space="preserve">If you are running trials on behalf of the owner, please use the trial application form </t>
  </si>
  <si>
    <t xml:space="preserve">Please DO NOT use this form for TRIAL certificate applications. </t>
  </si>
  <si>
    <t>Additional comments</t>
  </si>
  <si>
    <t>Boat name</t>
  </si>
  <si>
    <t>All relevant data including all measured widths must be supplied.</t>
  </si>
  <si>
    <t>calc HSA*</t>
  </si>
  <si>
    <t>headsail details complete</t>
  </si>
  <si>
    <t>WARNINGS (if shown below):</t>
  </si>
  <si>
    <t>If loft, measurer or sail ID details are missing, these will be requested before processing.</t>
  </si>
  <si>
    <t>Do not change hidden cells below this point!</t>
  </si>
  <si>
    <t>Please complete in METRES  to 2 decimal places.</t>
  </si>
  <si>
    <t>Longest LL of any headsail used</t>
  </si>
  <si>
    <t>LLM</t>
  </si>
  <si>
    <t>LL</t>
  </si>
  <si>
    <t>LP</t>
  </si>
  <si>
    <t>S5</t>
  </si>
  <si>
    <t>HTW</t>
  </si>
  <si>
    <t>R1</t>
  </si>
  <si>
    <t>MU</t>
  </si>
  <si>
    <t>MI</t>
  </si>
  <si>
    <t>Manually entered SPA?</t>
  </si>
  <si>
    <t>All linear values entered?</t>
  </si>
  <si>
    <t>Calc SPA &gt; Manual SPA?</t>
  </si>
  <si>
    <t>SYMMETRIC</t>
  </si>
  <si>
    <t>All linear, no manual, calc&gt;manual:</t>
  </si>
  <si>
    <t>Not all linear, manual SPA, calc&lt;manual:</t>
  </si>
  <si>
    <t>All linear, calc&gt;manual:</t>
  </si>
  <si>
    <t>ASYMMETRIC</t>
  </si>
  <si>
    <t>SPA:</t>
  </si>
  <si>
    <t>All linear, calc&lt;manual:</t>
  </si>
  <si>
    <t>SPA</t>
  </si>
  <si>
    <t>Imported Date</t>
  </si>
  <si>
    <t>ExcelImportStatus</t>
  </si>
  <si>
    <t>AL</t>
  </si>
  <si>
    <t>AE</t>
  </si>
  <si>
    <t>AF</t>
  </si>
  <si>
    <t>AG</t>
  </si>
  <si>
    <t>SL</t>
  </si>
  <si>
    <t>SE</t>
  </si>
  <si>
    <t>SM</t>
  </si>
  <si>
    <t>SG</t>
  </si>
  <si>
    <t>YL</t>
  </si>
  <si>
    <t>YD</t>
  </si>
  <si>
    <t xml:space="preserve">Headsail:  if you did not originally build this sail, which loft did? </t>
  </si>
  <si>
    <t xml:space="preserve">Mainsail:  if you did not originally build this sail, which loft did? </t>
  </si>
  <si>
    <t xml:space="preserve">Sym spi:  if you did not originally build this sail, which loft did? </t>
  </si>
  <si>
    <t xml:space="preserve">Asym spi:  if you did not originally build this sail, which loft did? </t>
  </si>
  <si>
    <t xml:space="preserve">Staysail:  if you did not originally build this sail, which loft did? </t>
  </si>
  <si>
    <t>Is this measurer an IOM?  Y / N</t>
  </si>
  <si>
    <t>&lt;select from list&gt;</t>
  </si>
  <si>
    <t>Yes</t>
  </si>
  <si>
    <t>No</t>
  </si>
  <si>
    <t>Don’t know</t>
  </si>
  <si>
    <t>Endorsement</t>
  </si>
  <si>
    <t>Does this boat require an Endorsed certificate?</t>
  </si>
  <si>
    <t>BOAT and OWNER</t>
  </si>
  <si>
    <t>ID:</t>
  </si>
  <si>
    <t>HUW</t>
  </si>
  <si>
    <t>HUW *</t>
  </si>
  <si>
    <t>This form imports into the IRC program: Please therefore only input data to be changed and leave all other cells blank.</t>
  </si>
  <si>
    <t xml:space="preserve">ID = IHC Serial no. or </t>
  </si>
  <si>
    <t>Unique Identifier on sail</t>
  </si>
  <si>
    <t>Foot Offset if greater than 7.5% LP</t>
  </si>
  <si>
    <t>7.5% LP =</t>
  </si>
  <si>
    <t>see IRC Rule 21.7.1</t>
  </si>
  <si>
    <t>We will not accept 'default' headsail or mainsail widths.</t>
  </si>
  <si>
    <t>HHB</t>
  </si>
  <si>
    <t>FootOffset</t>
  </si>
  <si>
    <t>Headsail upper (7/8) width</t>
  </si>
  <si>
    <t>The whole of this section MUST BE COMPLETED every time (even if recut sail)</t>
  </si>
  <si>
    <t xml:space="preserve">IRC SAIL INPUT </t>
  </si>
  <si>
    <t>Version 141223</t>
  </si>
  <si>
    <r>
      <t xml:space="preserve">Please send ALL sail inputs to </t>
    </r>
    <r>
      <rPr>
        <b/>
        <sz val="12"/>
        <color indexed="10"/>
        <rFont val="Arial"/>
        <family val="2"/>
      </rPr>
      <t>racing@sailing.ie</t>
    </r>
  </si>
  <si>
    <r>
      <t xml:space="preserve">Please send all sail inputs to </t>
    </r>
    <r>
      <rPr>
        <b/>
        <u/>
        <sz val="12"/>
        <rFont val="Arial"/>
        <family val="2"/>
      </rPr>
      <t>racing@sailing.ie</t>
    </r>
  </si>
  <si>
    <t>available on www.sailing.ie or ask us to e-mail you one.</t>
  </si>
  <si>
    <t>HLU max</t>
  </si>
  <si>
    <t>HLU*</t>
  </si>
  <si>
    <t>HLP*</t>
  </si>
  <si>
    <t>SFL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</si>
</sst>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9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i/>
      <sz val="9"/>
      <color indexed="56"/>
      <name val="Arial"/>
      <family val="2"/>
    </font>
    <font>
      <i/>
      <sz val="9"/>
      <color indexed="10"/>
      <name val="Arial"/>
      <family val="2"/>
    </font>
    <font>
      <b/>
      <sz val="12"/>
      <color indexed="10"/>
      <name val="Arial"/>
      <family val="2"/>
    </font>
    <font>
      <i/>
      <sz val="9"/>
      <color indexed="12"/>
      <name val="Arial"/>
      <family val="2"/>
    </font>
    <font>
      <sz val="8"/>
      <name val="Arial"/>
      <family val="2"/>
    </font>
    <font>
      <sz val="9"/>
      <color indexed="12"/>
      <name val="Arial"/>
      <family val="2"/>
    </font>
    <font>
      <b/>
      <sz val="9"/>
      <color indexed="9"/>
      <name val="Arial"/>
      <family val="2"/>
    </font>
    <font>
      <b/>
      <sz val="9"/>
      <color indexed="1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9"/>
      <color indexed="56"/>
      <name val="Arial"/>
      <family val="2"/>
    </font>
    <font>
      <sz val="10"/>
      <color indexed="1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14"/>
      <color indexed="62"/>
      <name val="Arial"/>
      <family val="2"/>
    </font>
    <font>
      <b/>
      <sz val="11"/>
      <color indexed="62"/>
      <name val="Arial"/>
      <family val="2"/>
    </font>
    <font>
      <b/>
      <sz val="11"/>
      <color indexed="56"/>
      <name val="Arial"/>
      <family val="2"/>
    </font>
    <font>
      <b/>
      <sz val="10"/>
      <color indexed="56"/>
      <name val="Arial"/>
      <family val="2"/>
    </font>
    <font>
      <i/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5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/>
    </xf>
    <xf numFmtId="0" fontId="7" fillId="0" borderId="1" xfId="0" applyFont="1" applyBorder="1" applyAlignment="1">
      <alignment horizontal="right"/>
    </xf>
    <xf numFmtId="0" fontId="2" fillId="0" borderId="0" xfId="0" applyFont="1" applyBorder="1"/>
    <xf numFmtId="0" fontId="2" fillId="0" borderId="1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/>
    </xf>
    <xf numFmtId="0" fontId="2" fillId="0" borderId="4" xfId="0" applyFont="1" applyBorder="1"/>
    <xf numFmtId="0" fontId="3" fillId="0" borderId="5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6" xfId="0" applyFont="1" applyBorder="1"/>
    <xf numFmtId="0" fontId="8" fillId="0" borderId="0" xfId="0" applyFont="1" applyBorder="1"/>
    <xf numFmtId="0" fontId="10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2" fillId="0" borderId="0" xfId="0" applyFont="1" applyFill="1" applyBorder="1" applyProtection="1">
      <protection locked="0"/>
    </xf>
    <xf numFmtId="0" fontId="12" fillId="0" borderId="2" xfId="0" applyFont="1" applyBorder="1" applyProtection="1"/>
    <xf numFmtId="0" fontId="12" fillId="0" borderId="3" xfId="0" applyFont="1" applyBorder="1" applyProtection="1"/>
    <xf numFmtId="0" fontId="12" fillId="0" borderId="3" xfId="0" applyFont="1" applyBorder="1" applyAlignment="1" applyProtection="1">
      <alignment horizontal="center"/>
    </xf>
    <xf numFmtId="2" fontId="12" fillId="0" borderId="3" xfId="0" applyNumberFormat="1" applyFont="1" applyFill="1" applyBorder="1" applyAlignment="1" applyProtection="1">
      <alignment horizontal="left"/>
    </xf>
    <xf numFmtId="0" fontId="12" fillId="0" borderId="7" xfId="0" applyFont="1" applyFill="1" applyBorder="1" applyProtection="1"/>
    <xf numFmtId="0" fontId="3" fillId="0" borderId="0" xfId="0" applyFont="1"/>
    <xf numFmtId="49" fontId="2" fillId="0" borderId="2" xfId="0" applyNumberFormat="1" applyFont="1" applyBorder="1" applyAlignment="1" applyProtection="1">
      <alignment horizontal="right"/>
    </xf>
    <xf numFmtId="0" fontId="3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12" fillId="0" borderId="0" xfId="0" applyFont="1" applyBorder="1" applyAlignment="1">
      <alignment horizontal="left"/>
    </xf>
    <xf numFmtId="2" fontId="2" fillId="3" borderId="9" xfId="0" applyNumberFormat="1" applyFont="1" applyFill="1" applyBorder="1" applyAlignment="1" applyProtection="1">
      <alignment horizontal="left"/>
      <protection locked="0"/>
    </xf>
    <xf numFmtId="0" fontId="2" fillId="3" borderId="9" xfId="0" applyFont="1" applyFill="1" applyBorder="1" applyProtection="1">
      <protection locked="0"/>
    </xf>
    <xf numFmtId="0" fontId="2" fillId="0" borderId="3" xfId="0" applyFont="1" applyBorder="1"/>
    <xf numFmtId="0" fontId="2" fillId="0" borderId="7" xfId="0" applyFont="1" applyBorder="1"/>
    <xf numFmtId="0" fontId="14" fillId="0" borderId="1" xfId="0" applyFont="1" applyBorder="1"/>
    <xf numFmtId="0" fontId="2" fillId="0" borderId="5" xfId="0" applyFont="1" applyBorder="1"/>
    <xf numFmtId="0" fontId="2" fillId="0" borderId="8" xfId="0" applyFont="1" applyBorder="1"/>
    <xf numFmtId="0" fontId="3" fillId="0" borderId="2" xfId="0" applyFont="1" applyBorder="1"/>
    <xf numFmtId="0" fontId="17" fillId="0" borderId="0" xfId="0" applyFont="1"/>
    <xf numFmtId="0" fontId="4" fillId="0" borderId="0" xfId="0" applyFont="1"/>
    <xf numFmtId="2" fontId="2" fillId="0" borderId="9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14" fillId="0" borderId="0" xfId="0" applyFont="1" applyFill="1" applyBorder="1" applyProtection="1">
      <protection locked="0"/>
    </xf>
    <xf numFmtId="0" fontId="3" fillId="0" borderId="1" xfId="0" applyFont="1" applyBorder="1"/>
    <xf numFmtId="0" fontId="3" fillId="0" borderId="0" xfId="0" applyFont="1" applyBorder="1"/>
    <xf numFmtId="0" fontId="1" fillId="0" borderId="0" xfId="0" applyFont="1"/>
    <xf numFmtId="2" fontId="0" fillId="0" borderId="0" xfId="0" applyNumberFormat="1"/>
    <xf numFmtId="0" fontId="18" fillId="0" borderId="9" xfId="0" applyFont="1" applyFill="1" applyBorder="1" applyProtection="1"/>
    <xf numFmtId="0" fontId="0" fillId="0" borderId="0" xfId="0" applyAlignment="1">
      <alignment horizontal="center"/>
    </xf>
    <xf numFmtId="2" fontId="19" fillId="0" borderId="0" xfId="0" applyNumberFormat="1" applyFont="1" applyFill="1" applyAlignment="1" applyProtection="1">
      <alignment horizontal="center"/>
    </xf>
    <xf numFmtId="0" fontId="19" fillId="0" borderId="0" xfId="0" applyFont="1" applyFill="1" applyAlignment="1" applyProtection="1">
      <alignment horizontal="center"/>
    </xf>
    <xf numFmtId="0" fontId="19" fillId="0" borderId="0" xfId="0" applyFont="1" applyFill="1" applyAlignment="1" applyProtection="1">
      <alignment horizontal="right"/>
    </xf>
    <xf numFmtId="0" fontId="19" fillId="0" borderId="0" xfId="0" applyFont="1" applyFill="1" applyProtection="1"/>
    <xf numFmtId="2" fontId="2" fillId="0" borderId="0" xfId="0" applyNumberFormat="1" applyFont="1" applyFill="1" applyBorder="1" applyAlignment="1" applyProtection="1">
      <alignment horizontal="center"/>
    </xf>
    <xf numFmtId="0" fontId="6" fillId="0" borderId="10" xfId="0" applyFont="1" applyFill="1" applyBorder="1" applyProtection="1">
      <protection locked="0"/>
    </xf>
    <xf numFmtId="2" fontId="2" fillId="0" borderId="11" xfId="0" applyNumberFormat="1" applyFont="1" applyFill="1" applyBorder="1" applyAlignment="1" applyProtection="1">
      <alignment horizontal="center"/>
    </xf>
    <xf numFmtId="0" fontId="3" fillId="4" borderId="12" xfId="0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21" fillId="0" borderId="0" xfId="0" applyFont="1"/>
    <xf numFmtId="0" fontId="2" fillId="0" borderId="13" xfId="0" applyFont="1" applyBorder="1" applyProtection="1">
      <protection locked="0"/>
    </xf>
    <xf numFmtId="0" fontId="2" fillId="0" borderId="14" xfId="0" applyFont="1" applyBorder="1" applyProtection="1">
      <protection locked="0"/>
    </xf>
    <xf numFmtId="0" fontId="2" fillId="0" borderId="15" xfId="0" applyFont="1" applyBorder="1" applyProtection="1">
      <protection locked="0"/>
    </xf>
    <xf numFmtId="2" fontId="7" fillId="0" borderId="0" xfId="0" applyNumberFormat="1" applyFont="1" applyBorder="1" applyAlignment="1">
      <alignment horizontal="left"/>
    </xf>
    <xf numFmtId="0" fontId="2" fillId="0" borderId="7" xfId="0" applyFont="1" applyFill="1" applyBorder="1" applyProtection="1">
      <protection locked="0"/>
    </xf>
    <xf numFmtId="0" fontId="2" fillId="0" borderId="6" xfId="0" applyFont="1" applyFill="1" applyBorder="1" applyProtection="1">
      <protection locked="0"/>
    </xf>
    <xf numFmtId="2" fontId="7" fillId="0" borderId="0" xfId="1" applyNumberFormat="1" applyFont="1" applyFill="1" applyBorder="1" applyAlignment="1">
      <alignment horizontal="left"/>
    </xf>
    <xf numFmtId="2" fontId="2" fillId="0" borderId="16" xfId="0" applyNumberFormat="1" applyFont="1" applyFill="1" applyBorder="1" applyAlignment="1" applyProtection="1">
      <alignment horizontal="center"/>
    </xf>
    <xf numFmtId="0" fontId="2" fillId="0" borderId="9" xfId="0" applyFont="1" applyBorder="1"/>
    <xf numFmtId="0" fontId="3" fillId="0" borderId="9" xfId="0" applyFont="1" applyFill="1" applyBorder="1" applyAlignment="1">
      <alignment horizontal="center"/>
    </xf>
    <xf numFmtId="0" fontId="7" fillId="0" borderId="16" xfId="0" applyFont="1" applyBorder="1" applyAlignment="1">
      <alignment horizontal="right"/>
    </xf>
    <xf numFmtId="2" fontId="7" fillId="0" borderId="10" xfId="0" applyNumberFormat="1" applyFont="1" applyBorder="1" applyAlignment="1">
      <alignment horizontal="left"/>
    </xf>
    <xf numFmtId="0" fontId="14" fillId="0" borderId="4" xfId="0" applyFont="1" applyBorder="1"/>
    <xf numFmtId="0" fontId="3" fillId="0" borderId="1" xfId="0" applyFont="1" applyBorder="1" applyProtection="1"/>
    <xf numFmtId="0" fontId="3" fillId="0" borderId="0" xfId="0" applyFont="1" applyBorder="1" applyProtection="1"/>
    <xf numFmtId="0" fontId="2" fillId="0" borderId="0" xfId="0" applyFont="1" applyBorder="1" applyProtection="1"/>
    <xf numFmtId="49" fontId="4" fillId="0" borderId="7" xfId="0" applyNumberFormat="1" applyFont="1" applyFill="1" applyBorder="1" applyProtection="1"/>
    <xf numFmtId="49" fontId="5" fillId="0" borderId="16" xfId="0" applyNumberFormat="1" applyFont="1" applyFill="1" applyBorder="1" applyProtection="1"/>
    <xf numFmtId="49" fontId="5" fillId="0" borderId="10" xfId="0" applyNumberFormat="1" applyFont="1" applyFill="1" applyBorder="1" applyProtection="1"/>
    <xf numFmtId="0" fontId="2" fillId="0" borderId="17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right"/>
    </xf>
    <xf numFmtId="49" fontId="1" fillId="0" borderId="0" xfId="0" applyNumberFormat="1" applyFont="1" applyFill="1" applyBorder="1" applyProtection="1"/>
    <xf numFmtId="49" fontId="1" fillId="0" borderId="6" xfId="0" applyNumberFormat="1" applyFont="1" applyFill="1" applyBorder="1" applyProtection="1"/>
    <xf numFmtId="0" fontId="3" fillId="0" borderId="5" xfId="0" applyFont="1" applyFill="1" applyBorder="1" applyProtection="1"/>
    <xf numFmtId="0" fontId="3" fillId="0" borderId="7" xfId="0" applyFont="1" applyFill="1" applyBorder="1" applyProtection="1"/>
    <xf numFmtId="0" fontId="3" fillId="0" borderId="8" xfId="0" applyFont="1" applyFill="1" applyBorder="1" applyProtection="1"/>
    <xf numFmtId="0" fontId="3" fillId="0" borderId="3" xfId="0" applyFont="1" applyFill="1" applyBorder="1" applyProtection="1"/>
    <xf numFmtId="0" fontId="3" fillId="0" borderId="1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right"/>
    </xf>
    <xf numFmtId="0" fontId="2" fillId="0" borderId="6" xfId="0" applyFont="1" applyBorder="1" applyProtection="1"/>
    <xf numFmtId="0" fontId="2" fillId="0" borderId="1" xfId="0" applyFont="1" applyBorder="1" applyProtection="1"/>
    <xf numFmtId="0" fontId="2" fillId="0" borderId="8" xfId="0" applyFont="1" applyBorder="1" applyProtection="1"/>
    <xf numFmtId="0" fontId="27" fillId="2" borderId="12" xfId="0" applyFont="1" applyFill="1" applyBorder="1" applyAlignment="1" applyProtection="1">
      <alignment horizontal="center"/>
    </xf>
    <xf numFmtId="0" fontId="27" fillId="2" borderId="18" xfId="0" applyFont="1" applyFill="1" applyBorder="1" applyAlignment="1" applyProtection="1">
      <alignment horizontal="center"/>
    </xf>
    <xf numFmtId="0" fontId="14" fillId="0" borderId="1" xfId="0" applyFont="1" applyBorder="1" applyProtection="1"/>
    <xf numFmtId="0" fontId="3" fillId="0" borderId="0" xfId="0" applyFont="1" applyFill="1" applyBorder="1" applyAlignment="1" applyProtection="1">
      <alignment horizontal="center"/>
    </xf>
    <xf numFmtId="2" fontId="2" fillId="0" borderId="0" xfId="0" applyNumberFormat="1" applyFont="1" applyFill="1" applyBorder="1" applyAlignment="1" applyProtection="1">
      <alignment horizontal="left"/>
    </xf>
    <xf numFmtId="0" fontId="7" fillId="0" borderId="0" xfId="0" applyFont="1" applyBorder="1" applyAlignment="1" applyProtection="1">
      <alignment horizontal="right"/>
    </xf>
    <xf numFmtId="2" fontId="7" fillId="0" borderId="0" xfId="0" applyNumberFormat="1" applyFont="1" applyBorder="1" applyAlignment="1" applyProtection="1">
      <alignment horizontal="left"/>
    </xf>
    <xf numFmtId="0" fontId="2" fillId="0" borderId="8" xfId="0" applyFont="1" applyFill="1" applyBorder="1" applyProtection="1"/>
    <xf numFmtId="2" fontId="2" fillId="0" borderId="3" xfId="0" applyNumberFormat="1" applyFont="1" applyFill="1" applyBorder="1" applyAlignment="1" applyProtection="1">
      <alignment horizontal="left"/>
    </xf>
    <xf numFmtId="0" fontId="10" fillId="0" borderId="0" xfId="0" applyFont="1" applyBorder="1" applyAlignment="1" applyProtection="1">
      <alignment horizontal="right"/>
    </xf>
    <xf numFmtId="2" fontId="7" fillId="0" borderId="0" xfId="1" applyNumberFormat="1" applyFont="1" applyFill="1" applyBorder="1" applyAlignment="1" applyProtection="1">
      <alignment horizontal="left"/>
    </xf>
    <xf numFmtId="0" fontId="2" fillId="0" borderId="12" xfId="0" applyFont="1" applyFill="1" applyBorder="1" applyProtection="1"/>
    <xf numFmtId="0" fontId="6" fillId="0" borderId="8" xfId="0" applyFont="1" applyFill="1" applyBorder="1" applyProtection="1"/>
    <xf numFmtId="0" fontId="3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6" fillId="0" borderId="10" xfId="0" applyFont="1" applyFill="1" applyBorder="1" applyProtection="1"/>
    <xf numFmtId="0" fontId="2" fillId="0" borderId="0" xfId="0" applyFont="1" applyFill="1" applyBorder="1" applyProtection="1"/>
    <xf numFmtId="0" fontId="22" fillId="0" borderId="1" xfId="0" applyFont="1" applyFill="1" applyBorder="1" applyAlignment="1" applyProtection="1">
      <alignment horizontal="center"/>
    </xf>
    <xf numFmtId="0" fontId="22" fillId="0" borderId="0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" fillId="5" borderId="0" xfId="0" applyFont="1" applyFill="1"/>
    <xf numFmtId="0" fontId="2" fillId="5" borderId="5" xfId="0" applyFont="1" applyFill="1" applyBorder="1"/>
    <xf numFmtId="0" fontId="2" fillId="5" borderId="0" xfId="0" applyFont="1" applyFill="1" applyBorder="1"/>
    <xf numFmtId="0" fontId="2" fillId="5" borderId="6" xfId="0" applyFont="1" applyFill="1" applyBorder="1"/>
    <xf numFmtId="0" fontId="2" fillId="5" borderId="4" xfId="0" applyFont="1" applyFill="1" applyBorder="1"/>
    <xf numFmtId="0" fontId="2" fillId="5" borderId="8" xfId="0" applyFont="1" applyFill="1" applyBorder="1"/>
    <xf numFmtId="0" fontId="2" fillId="0" borderId="0" xfId="0" applyFont="1" applyFill="1" applyBorder="1" applyAlignment="1" applyProtection="1">
      <protection locked="0"/>
    </xf>
    <xf numFmtId="0" fontId="25" fillId="5" borderId="3" xfId="0" applyFont="1" applyFill="1" applyBorder="1" applyAlignment="1" applyProtection="1">
      <alignment horizontal="center"/>
    </xf>
    <xf numFmtId="0" fontId="25" fillId="5" borderId="7" xfId="0" applyFont="1" applyFill="1" applyBorder="1" applyAlignment="1" applyProtection="1">
      <alignment horizontal="center"/>
    </xf>
    <xf numFmtId="0" fontId="3" fillId="4" borderId="16" xfId="0" applyFont="1" applyFill="1" applyBorder="1" applyProtection="1">
      <protection locked="0"/>
    </xf>
    <xf numFmtId="0" fontId="3" fillId="4" borderId="11" xfId="0" applyFont="1" applyFill="1" applyBorder="1" applyProtection="1">
      <protection locked="0"/>
    </xf>
    <xf numFmtId="0" fontId="3" fillId="4" borderId="10" xfId="0" applyFont="1" applyFill="1" applyBorder="1" applyProtection="1">
      <protection locked="0"/>
    </xf>
    <xf numFmtId="0" fontId="25" fillId="5" borderId="5" xfId="0" applyFont="1" applyFill="1" applyBorder="1" applyAlignment="1" applyProtection="1">
      <alignment horizontal="center"/>
    </xf>
    <xf numFmtId="0" fontId="25" fillId="5" borderId="8" xfId="0" applyFont="1" applyFill="1" applyBorder="1" applyAlignment="1" applyProtection="1">
      <alignment horizontal="center"/>
    </xf>
    <xf numFmtId="0" fontId="13" fillId="0" borderId="3" xfId="0" applyFont="1" applyFill="1" applyBorder="1" applyProtection="1"/>
    <xf numFmtId="0" fontId="2" fillId="0" borderId="1" xfId="0" applyFont="1" applyBorder="1" applyProtection="1"/>
    <xf numFmtId="0" fontId="2" fillId="0" borderId="0" xfId="0" applyFont="1" applyBorder="1" applyProtection="1"/>
    <xf numFmtId="0" fontId="3" fillId="0" borderId="1" xfId="0" applyFont="1" applyBorder="1" applyProtection="1"/>
    <xf numFmtId="0" fontId="3" fillId="0" borderId="0" xfId="0" applyFont="1" applyBorder="1" applyProtection="1"/>
    <xf numFmtId="0" fontId="3" fillId="0" borderId="6" xfId="0" applyFont="1" applyBorder="1" applyProtection="1"/>
    <xf numFmtId="0" fontId="12" fillId="0" borderId="4" xfId="0" applyFont="1" applyBorder="1" applyProtection="1"/>
    <xf numFmtId="0" fontId="12" fillId="0" borderId="5" xfId="0" applyFont="1" applyBorder="1" applyProtection="1"/>
    <xf numFmtId="0" fontId="12" fillId="0" borderId="8" xfId="0" applyFont="1" applyBorder="1" applyProtection="1"/>
    <xf numFmtId="2" fontId="20" fillId="3" borderId="16" xfId="0" applyNumberFormat="1" applyFont="1" applyFill="1" applyBorder="1" applyAlignment="1" applyProtection="1">
      <alignment horizontal="left"/>
      <protection locked="0"/>
    </xf>
    <xf numFmtId="2" fontId="20" fillId="3" borderId="8" xfId="0" applyNumberFormat="1" applyFont="1" applyFill="1" applyBorder="1" applyAlignment="1" applyProtection="1">
      <alignment horizontal="left"/>
      <protection locked="0"/>
    </xf>
    <xf numFmtId="0" fontId="3" fillId="0" borderId="1" xfId="0" applyFont="1" applyBorder="1"/>
    <xf numFmtId="0" fontId="3" fillId="0" borderId="0" xfId="0" applyFont="1" applyBorder="1"/>
    <xf numFmtId="0" fontId="3" fillId="0" borderId="6" xfId="0" applyFont="1" applyBorder="1"/>
    <xf numFmtId="2" fontId="2" fillId="3" borderId="16" xfId="0" applyNumberFormat="1" applyFont="1" applyFill="1" applyBorder="1" applyAlignment="1" applyProtection="1">
      <alignment horizontal="left"/>
      <protection locked="0"/>
    </xf>
    <xf numFmtId="2" fontId="2" fillId="3" borderId="10" xfId="0" applyNumberFormat="1" applyFont="1" applyFill="1" applyBorder="1" applyAlignment="1" applyProtection="1">
      <alignment horizontal="left"/>
      <protection locked="0"/>
    </xf>
    <xf numFmtId="2" fontId="20" fillId="3" borderId="16" xfId="1" applyNumberFormat="1" applyFont="1" applyFill="1" applyBorder="1" applyAlignment="1" applyProtection="1">
      <alignment horizontal="left"/>
      <protection locked="0"/>
    </xf>
    <xf numFmtId="2" fontId="20" fillId="3" borderId="10" xfId="1" applyNumberFormat="1" applyFont="1" applyFill="1" applyBorder="1" applyAlignment="1" applyProtection="1">
      <alignment horizontal="left"/>
      <protection locked="0"/>
    </xf>
    <xf numFmtId="0" fontId="24" fillId="5" borderId="11" xfId="0" applyFont="1" applyFill="1" applyBorder="1" applyAlignment="1" applyProtection="1">
      <alignment horizontal="center"/>
    </xf>
    <xf numFmtId="0" fontId="24" fillId="5" borderId="10" xfId="0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49" fontId="5" fillId="3" borderId="16" xfId="0" applyNumberFormat="1" applyFont="1" applyFill="1" applyBorder="1" applyProtection="1">
      <protection locked="0"/>
    </xf>
    <xf numFmtId="49" fontId="5" fillId="3" borderId="11" xfId="0" applyNumberFormat="1" applyFont="1" applyFill="1" applyBorder="1" applyProtection="1">
      <protection locked="0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49" fontId="4" fillId="3" borderId="4" xfId="0" applyNumberFormat="1" applyFont="1" applyFill="1" applyBorder="1" applyProtection="1">
      <protection locked="0"/>
    </xf>
    <xf numFmtId="49" fontId="4" fillId="3" borderId="5" xfId="0" applyNumberFormat="1" applyFont="1" applyFill="1" applyBorder="1" applyProtection="1">
      <protection locked="0"/>
    </xf>
    <xf numFmtId="49" fontId="4" fillId="3" borderId="8" xfId="0" applyNumberFormat="1" applyFont="1" applyFill="1" applyBorder="1" applyProtection="1">
      <protection locked="0"/>
    </xf>
    <xf numFmtId="49" fontId="2" fillId="3" borderId="16" xfId="0" applyNumberFormat="1" applyFont="1" applyFill="1" applyBorder="1" applyProtection="1">
      <protection locked="0"/>
    </xf>
    <xf numFmtId="49" fontId="2" fillId="3" borderId="10" xfId="0" applyNumberFormat="1" applyFont="1" applyFill="1" applyBorder="1" applyProtection="1">
      <protection locked="0"/>
    </xf>
    <xf numFmtId="0" fontId="6" fillId="0" borderId="16" xfId="0" applyFont="1" applyBorder="1" applyProtection="1"/>
    <xf numFmtId="0" fontId="6" fillId="0" borderId="11" xfId="0" applyFont="1" applyBorder="1" applyProtection="1"/>
    <xf numFmtId="0" fontId="6" fillId="0" borderId="10" xfId="0" applyFont="1" applyBorder="1" applyProtection="1"/>
    <xf numFmtId="49" fontId="4" fillId="3" borderId="16" xfId="0" applyNumberFormat="1" applyFont="1" applyFill="1" applyBorder="1" applyProtection="1">
      <protection locked="0"/>
    </xf>
    <xf numFmtId="49" fontId="4" fillId="3" borderId="11" xfId="0" applyNumberFormat="1" applyFont="1" applyFill="1" applyBorder="1" applyProtection="1">
      <protection locked="0"/>
    </xf>
    <xf numFmtId="0" fontId="22" fillId="0" borderId="1" xfId="0" applyFont="1" applyFill="1" applyBorder="1" applyAlignment="1" applyProtection="1">
      <alignment horizontal="center"/>
    </xf>
    <xf numFmtId="0" fontId="22" fillId="0" borderId="0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5" fillId="5" borderId="16" xfId="0" applyFont="1" applyFill="1" applyBorder="1" applyAlignment="1">
      <alignment horizontal="center"/>
    </xf>
    <xf numFmtId="0" fontId="25" fillId="5" borderId="11" xfId="0" applyFont="1" applyFill="1" applyBorder="1" applyAlignment="1">
      <alignment horizontal="center"/>
    </xf>
    <xf numFmtId="0" fontId="25" fillId="5" borderId="10" xfId="0" applyFont="1" applyFill="1" applyBorder="1" applyAlignment="1">
      <alignment horizontal="center"/>
    </xf>
    <xf numFmtId="0" fontId="3" fillId="5" borderId="2" xfId="0" applyFont="1" applyFill="1" applyBorder="1"/>
    <xf numFmtId="0" fontId="3" fillId="5" borderId="3" xfId="0" applyFont="1" applyFill="1" applyBorder="1"/>
    <xf numFmtId="0" fontId="3" fillId="5" borderId="7" xfId="0" applyFont="1" applyFill="1" applyBorder="1"/>
    <xf numFmtId="0" fontId="2" fillId="5" borderId="1" xfId="0" applyFont="1" applyFill="1" applyBorder="1"/>
    <xf numFmtId="0" fontId="2" fillId="5" borderId="0" xfId="0" applyFont="1" applyFill="1" applyBorder="1"/>
    <xf numFmtId="0" fontId="2" fillId="5" borderId="6" xfId="0" applyFont="1" applyFill="1" applyBorder="1"/>
    <xf numFmtId="0" fontId="25" fillId="5" borderId="16" xfId="0" applyFont="1" applyFill="1" applyBorder="1" applyAlignment="1" applyProtection="1">
      <alignment horizontal="center"/>
    </xf>
    <xf numFmtId="0" fontId="25" fillId="5" borderId="11" xfId="0" applyFont="1" applyFill="1" applyBorder="1" applyAlignment="1" applyProtection="1">
      <alignment horizontal="center"/>
    </xf>
    <xf numFmtId="0" fontId="25" fillId="5" borderId="10" xfId="0" applyFont="1" applyFill="1" applyBorder="1" applyAlignment="1" applyProtection="1">
      <alignment horizontal="center"/>
    </xf>
    <xf numFmtId="0" fontId="2" fillId="0" borderId="13" xfId="0" applyFont="1" applyBorder="1" applyProtection="1">
      <protection locked="0"/>
    </xf>
    <xf numFmtId="0" fontId="2" fillId="0" borderId="14" xfId="0" applyFont="1" applyBorder="1" applyProtection="1">
      <protection locked="0"/>
    </xf>
    <xf numFmtId="0" fontId="2" fillId="0" borderId="15" xfId="0" applyFont="1" applyBorder="1" applyProtection="1">
      <protection locked="0"/>
    </xf>
    <xf numFmtId="0" fontId="2" fillId="0" borderId="19" xfId="0" applyFont="1" applyBorder="1" applyProtection="1">
      <protection locked="0"/>
    </xf>
    <xf numFmtId="0" fontId="23" fillId="0" borderId="0" xfId="0" applyFont="1" applyAlignment="1">
      <alignment vertical="center" wrapText="1"/>
    </xf>
    <xf numFmtId="2" fontId="26" fillId="0" borderId="7" xfId="1" applyNumberFormat="1" applyFont="1" applyFill="1" applyBorder="1" applyAlignment="1">
      <alignment horizontal="right" vertical="center"/>
    </xf>
    <xf numFmtId="2" fontId="26" fillId="0" borderId="6" xfId="1" applyNumberFormat="1" applyFont="1" applyFill="1" applyBorder="1" applyAlignment="1">
      <alignment horizontal="right" vertical="center"/>
    </xf>
    <xf numFmtId="0" fontId="2" fillId="2" borderId="12" xfId="0" applyFont="1" applyFill="1" applyBorder="1" applyAlignment="1" applyProtection="1">
      <alignment horizontal="left" vertical="center"/>
      <protection locked="0"/>
    </xf>
    <xf numFmtId="0" fontId="2" fillId="2" borderId="18" xfId="0" applyFont="1" applyFill="1" applyBorder="1" applyAlignment="1" applyProtection="1">
      <alignment horizontal="left" vertical="center"/>
      <protection locked="0"/>
    </xf>
    <xf numFmtId="0" fontId="2" fillId="2" borderId="12" xfId="0" applyFont="1" applyFill="1" applyBorder="1" applyAlignment="1" applyProtection="1">
      <alignment horizontal="left"/>
      <protection locked="0"/>
    </xf>
    <xf numFmtId="0" fontId="2" fillId="2" borderId="18" xfId="0" applyFont="1" applyFill="1" applyBorder="1" applyAlignment="1" applyProtection="1">
      <alignment horizontal="left"/>
      <protection locked="0"/>
    </xf>
    <xf numFmtId="0" fontId="2" fillId="0" borderId="21" xfId="0" applyFont="1" applyBorder="1" applyProtection="1">
      <protection locked="0"/>
    </xf>
    <xf numFmtId="0" fontId="25" fillId="5" borderId="20" xfId="0" applyFont="1" applyFill="1" applyBorder="1"/>
    <xf numFmtId="0" fontId="14" fillId="5" borderId="2" xfId="0" applyFont="1" applyFill="1" applyBorder="1"/>
    <xf numFmtId="0" fontId="14" fillId="5" borderId="3" xfId="0" applyFont="1" applyFill="1" applyBorder="1"/>
    <xf numFmtId="0" fontId="14" fillId="5" borderId="7" xfId="0" applyFont="1" applyFill="1" applyBorder="1"/>
    <xf numFmtId="0" fontId="2" fillId="5" borderId="4" xfId="0" applyFont="1" applyFill="1" applyBorder="1"/>
    <xf numFmtId="0" fontId="2" fillId="5" borderId="5" xfId="0" applyFont="1" applyFill="1" applyBorder="1"/>
    <xf numFmtId="0" fontId="2" fillId="5" borderId="8" xfId="0" applyFont="1" applyFill="1" applyBorder="1"/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0" xfId="0" applyFont="1"/>
    <xf numFmtId="49" fontId="0" fillId="3" borderId="16" xfId="0" applyNumberFormat="1" applyFill="1" applyBorder="1" applyProtection="1">
      <protection locked="0"/>
    </xf>
    <xf numFmtId="49" fontId="0" fillId="3" borderId="11" xfId="0" applyNumberFormat="1" applyFill="1" applyBorder="1" applyProtection="1">
      <protection locked="0"/>
    </xf>
    <xf numFmtId="49" fontId="0" fillId="3" borderId="5" xfId="0" applyNumberFormat="1" applyFill="1" applyBorder="1" applyProtection="1">
      <protection locked="0"/>
    </xf>
    <xf numFmtId="49" fontId="0" fillId="3" borderId="8" xfId="0" applyNumberFormat="1" applyFill="1" applyBorder="1" applyProtection="1">
      <protection locked="0"/>
    </xf>
    <xf numFmtId="0" fontId="28" fillId="0" borderId="1" xfId="0" applyFont="1" applyFill="1" applyBorder="1" applyAlignment="1" applyProtection="1">
      <alignment horizontal="center"/>
    </xf>
    <xf numFmtId="0" fontId="28" fillId="0" borderId="0" xfId="0" applyFont="1" applyFill="1" applyBorder="1" applyAlignment="1" applyProtection="1">
      <alignment horizontal="center"/>
    </xf>
    <xf numFmtId="0" fontId="28" fillId="0" borderId="6" xfId="0" applyFont="1" applyFill="1" applyBorder="1" applyAlignment="1" applyProtection="1">
      <alignment horizontal="center"/>
    </xf>
    <xf numFmtId="0" fontId="3" fillId="0" borderId="2" xfId="0" applyFont="1" applyFill="1" applyBorder="1" applyProtection="1"/>
    <xf numFmtId="0" fontId="3" fillId="0" borderId="7" xfId="0" applyFont="1" applyFill="1" applyBorder="1" applyProtection="1"/>
    <xf numFmtId="0" fontId="3" fillId="4" borderId="9" xfId="0" applyFont="1" applyFill="1" applyBorder="1" applyProtection="1">
      <protection locked="0"/>
    </xf>
    <xf numFmtId="0" fontId="3" fillId="0" borderId="1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right"/>
    </xf>
    <xf numFmtId="0" fontId="2" fillId="3" borderId="16" xfId="0" applyFont="1" applyFill="1" applyBorder="1" applyProtection="1">
      <protection locked="0"/>
    </xf>
    <xf numFmtId="0" fontId="2" fillId="3" borderId="10" xfId="0" applyFont="1" applyFill="1" applyBorder="1" applyProtection="1">
      <protection locked="0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Lines="4" dropStyle="combo" dx="16" fmlaLink="$C$81" fmlaRange="$D$81:$D$84" noThreeD="1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1</xdr:row>
      <xdr:rowOff>67578</xdr:rowOff>
    </xdr:from>
    <xdr:to>
      <xdr:col>1</xdr:col>
      <xdr:colOff>1571625</xdr:colOff>
      <xdr:row>5</xdr:row>
      <xdr:rowOff>145542</xdr:rowOff>
    </xdr:to>
    <xdr:pic>
      <xdr:nvPicPr>
        <xdr:cNvPr id="3" name="Picture 2" descr="IRC_30_years_logo_2014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296178"/>
          <a:ext cx="1381125" cy="99236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25</xdr:row>
          <xdr:rowOff>152400</xdr:rowOff>
        </xdr:from>
        <xdr:to>
          <xdr:col>6</xdr:col>
          <xdr:colOff>847725</xdr:colOff>
          <xdr:row>26</xdr:row>
          <xdr:rowOff>171450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xdr:twoCellAnchor editAs="oneCell">
    <xdr:from>
      <xdr:col>5</xdr:col>
      <xdr:colOff>438150</xdr:colOff>
      <xdr:row>1</xdr:row>
      <xdr:rowOff>200025</xdr:rowOff>
    </xdr:from>
    <xdr:to>
      <xdr:col>6</xdr:col>
      <xdr:colOff>1307421</xdr:colOff>
      <xdr:row>4</xdr:row>
      <xdr:rowOff>95250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62425" y="428625"/>
          <a:ext cx="1488396" cy="581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85"/>
  <sheetViews>
    <sheetView showGridLines="0" tabSelected="1" zoomScaleNormal="100" workbookViewId="0">
      <selection activeCell="D50" sqref="D50"/>
    </sheetView>
  </sheetViews>
  <sheetFormatPr defaultRowHeight="12" x14ac:dyDescent="0.2"/>
  <cols>
    <col min="1" max="1" width="2.85546875" style="1" customWidth="1"/>
    <col min="2" max="2" width="25.85546875" style="1" customWidth="1"/>
    <col min="3" max="3" width="9.140625" style="1"/>
    <col min="4" max="4" width="8.85546875" style="1" customWidth="1"/>
    <col min="5" max="5" width="9.140625" style="1"/>
    <col min="6" max="6" width="9.28515625" style="1" customWidth="1"/>
    <col min="7" max="7" width="23.85546875" style="1" customWidth="1"/>
    <col min="8" max="8" width="9.140625" style="1"/>
    <col min="9" max="9" width="0" style="1" hidden="1" customWidth="1"/>
    <col min="10" max="12" width="9.140625" style="1" hidden="1" customWidth="1"/>
    <col min="13" max="16384" width="9.140625" style="1"/>
  </cols>
  <sheetData>
    <row r="1" spans="1:20" ht="18" x14ac:dyDescent="0.25">
      <c r="A1" s="118"/>
      <c r="B1" s="148" t="s">
        <v>126</v>
      </c>
      <c r="C1" s="148"/>
      <c r="D1" s="148"/>
      <c r="E1" s="148"/>
      <c r="F1" s="148"/>
      <c r="G1" s="149"/>
      <c r="M1" s="1" t="s">
        <v>127</v>
      </c>
    </row>
    <row r="2" spans="1:20" ht="18" customHeight="1" x14ac:dyDescent="0.2">
      <c r="A2" s="116"/>
      <c r="B2" s="174"/>
      <c r="C2" s="175"/>
      <c r="D2" s="175"/>
      <c r="E2" s="175"/>
      <c r="F2" s="175"/>
      <c r="G2" s="176"/>
      <c r="M2" s="25"/>
    </row>
    <row r="3" spans="1:20" ht="18" customHeight="1" x14ac:dyDescent="0.2">
      <c r="A3" s="116"/>
      <c r="B3" s="174"/>
      <c r="C3" s="175"/>
      <c r="D3" s="175"/>
      <c r="E3" s="175"/>
      <c r="F3" s="175"/>
      <c r="G3" s="176"/>
      <c r="M3" s="25"/>
    </row>
    <row r="4" spans="1:20" ht="18" customHeight="1" x14ac:dyDescent="0.2">
      <c r="A4" s="116"/>
      <c r="B4" s="174"/>
      <c r="C4" s="175"/>
      <c r="D4" s="175"/>
      <c r="E4" s="175"/>
      <c r="F4" s="175"/>
      <c r="G4" s="176"/>
      <c r="M4" s="25"/>
    </row>
    <row r="5" spans="1:20" ht="18" customHeight="1" x14ac:dyDescent="0.25">
      <c r="A5" s="116"/>
      <c r="B5" s="113"/>
      <c r="C5" s="114"/>
      <c r="D5" s="114"/>
      <c r="E5" s="114"/>
      <c r="F5" s="114"/>
      <c r="G5" s="115"/>
      <c r="M5" s="25"/>
    </row>
    <row r="6" spans="1:20" ht="18" customHeight="1" x14ac:dyDescent="0.25">
      <c r="A6" s="116"/>
      <c r="B6" s="113"/>
      <c r="C6" s="114"/>
      <c r="D6" s="114"/>
      <c r="E6" s="114"/>
      <c r="F6" s="114"/>
      <c r="G6" s="115"/>
      <c r="M6" s="25"/>
    </row>
    <row r="7" spans="1:20" x14ac:dyDescent="0.2">
      <c r="A7" s="116"/>
      <c r="B7" s="150" t="s">
        <v>66</v>
      </c>
      <c r="C7" s="151"/>
      <c r="D7" s="151"/>
      <c r="E7" s="151"/>
      <c r="F7" s="151"/>
      <c r="G7" s="152"/>
    </row>
    <row r="8" spans="1:20" x14ac:dyDescent="0.2">
      <c r="A8" s="116"/>
      <c r="B8" s="153" t="s">
        <v>48</v>
      </c>
      <c r="C8" s="154"/>
      <c r="D8" s="154"/>
      <c r="E8" s="154"/>
      <c r="F8" s="154"/>
      <c r="G8" s="155"/>
    </row>
    <row r="9" spans="1:20" ht="12.75" customHeight="1" x14ac:dyDescent="0.2">
      <c r="A9" s="116"/>
      <c r="B9" s="158" t="s">
        <v>42</v>
      </c>
      <c r="C9" s="159"/>
      <c r="D9" s="159"/>
      <c r="E9" s="159"/>
      <c r="F9" s="159"/>
      <c r="G9" s="160"/>
      <c r="M9" s="202" t="s">
        <v>55</v>
      </c>
      <c r="N9" s="203"/>
      <c r="O9" s="203"/>
      <c r="P9" s="203"/>
      <c r="Q9" s="203"/>
      <c r="R9" s="203"/>
      <c r="S9" s="203"/>
      <c r="T9" s="204"/>
    </row>
    <row r="10" spans="1:20" ht="12.75" customHeight="1" x14ac:dyDescent="0.2">
      <c r="A10" s="116"/>
      <c r="B10" s="161" t="s">
        <v>43</v>
      </c>
      <c r="C10" s="162"/>
      <c r="D10" s="162"/>
      <c r="E10" s="162"/>
      <c r="F10" s="162"/>
      <c r="G10" s="163"/>
      <c r="M10" s="183" t="s">
        <v>52</v>
      </c>
      <c r="N10" s="184"/>
      <c r="O10" s="184"/>
      <c r="P10" s="184"/>
      <c r="Q10" s="184"/>
      <c r="R10" s="184"/>
      <c r="S10" s="184"/>
      <c r="T10" s="185"/>
    </row>
    <row r="11" spans="1:20" ht="18" customHeight="1" x14ac:dyDescent="0.2">
      <c r="A11" s="116"/>
      <c r="B11" s="208" t="s">
        <v>128</v>
      </c>
      <c r="C11" s="209"/>
      <c r="D11" s="209"/>
      <c r="E11" s="209"/>
      <c r="F11" s="209"/>
      <c r="G11" s="210"/>
      <c r="M11" s="205" t="s">
        <v>53</v>
      </c>
      <c r="N11" s="206"/>
      <c r="O11" s="206"/>
      <c r="P11" s="206"/>
      <c r="Q11" s="206"/>
      <c r="R11" s="206"/>
      <c r="S11" s="206"/>
      <c r="T11" s="207"/>
    </row>
    <row r="12" spans="1:20" ht="15" x14ac:dyDescent="0.25">
      <c r="A12" s="116"/>
      <c r="B12" s="177" t="s">
        <v>111</v>
      </c>
      <c r="C12" s="178"/>
      <c r="D12" s="178"/>
      <c r="E12" s="178"/>
      <c r="F12" s="178"/>
      <c r="G12" s="179"/>
    </row>
    <row r="13" spans="1:20" ht="15" customHeight="1" x14ac:dyDescent="0.2">
      <c r="A13" s="116"/>
      <c r="B13" s="82" t="s">
        <v>59</v>
      </c>
      <c r="C13" s="164"/>
      <c r="D13" s="165"/>
      <c r="E13" s="165"/>
      <c r="F13" s="165"/>
      <c r="G13" s="166"/>
    </row>
    <row r="14" spans="1:20" ht="15" customHeight="1" x14ac:dyDescent="0.2">
      <c r="A14" s="116"/>
      <c r="B14" s="82" t="s">
        <v>0</v>
      </c>
      <c r="C14" s="167"/>
      <c r="D14" s="168"/>
      <c r="E14" s="169"/>
      <c r="F14" s="170"/>
      <c r="G14" s="171"/>
      <c r="M14" s="180" t="s">
        <v>57</v>
      </c>
      <c r="N14" s="181"/>
      <c r="O14" s="181"/>
      <c r="P14" s="181"/>
      <c r="Q14" s="181"/>
      <c r="R14" s="181"/>
      <c r="S14" s="181"/>
      <c r="T14" s="182"/>
    </row>
    <row r="15" spans="1:20" ht="15" customHeight="1" x14ac:dyDescent="0.2">
      <c r="A15" s="116"/>
      <c r="B15" s="82" t="s">
        <v>28</v>
      </c>
      <c r="C15" s="172"/>
      <c r="D15" s="173"/>
      <c r="E15" s="173"/>
      <c r="F15" s="26"/>
      <c r="G15" s="79"/>
      <c r="M15" s="183" t="s">
        <v>56</v>
      </c>
      <c r="N15" s="184"/>
      <c r="O15" s="184"/>
      <c r="P15" s="184"/>
      <c r="Q15" s="184"/>
      <c r="R15" s="184"/>
      <c r="S15" s="184"/>
      <c r="T15" s="185"/>
    </row>
    <row r="16" spans="1:20" ht="15" customHeight="1" x14ac:dyDescent="0.2">
      <c r="A16" s="116"/>
      <c r="B16" s="83" t="s">
        <v>45</v>
      </c>
      <c r="C16" s="156"/>
      <c r="D16" s="157"/>
      <c r="E16" s="157"/>
      <c r="F16" s="80"/>
      <c r="G16" s="81"/>
      <c r="M16" s="183" t="s">
        <v>130</v>
      </c>
      <c r="N16" s="184"/>
      <c r="O16" s="184"/>
      <c r="P16" s="184"/>
      <c r="Q16" s="184"/>
      <c r="R16" s="184"/>
      <c r="S16" s="184"/>
      <c r="T16" s="185"/>
    </row>
    <row r="17" spans="1:21" ht="15" customHeight="1" x14ac:dyDescent="0.2">
      <c r="A17" s="116"/>
      <c r="B17" s="84" t="s">
        <v>1</v>
      </c>
      <c r="C17" s="212"/>
      <c r="D17" s="213"/>
      <c r="E17" s="213"/>
      <c r="F17" s="214"/>
      <c r="G17" s="215"/>
      <c r="M17" s="120" t="s">
        <v>54</v>
      </c>
      <c r="N17" s="117"/>
      <c r="O17" s="117"/>
      <c r="P17" s="117"/>
      <c r="Q17" s="117"/>
      <c r="R17" s="117"/>
      <c r="S17" s="117"/>
      <c r="T17" s="121"/>
    </row>
    <row r="18" spans="1:21" ht="12.75" x14ac:dyDescent="0.2">
      <c r="A18" s="116"/>
      <c r="B18" s="84"/>
      <c r="C18" s="85"/>
      <c r="D18" s="85"/>
      <c r="E18" s="85"/>
      <c r="F18" s="85"/>
      <c r="G18" s="86"/>
    </row>
    <row r="19" spans="1:21" ht="15" x14ac:dyDescent="0.25">
      <c r="A19" s="116"/>
      <c r="B19" s="186" t="s">
        <v>46</v>
      </c>
      <c r="C19" s="187"/>
      <c r="D19" s="187"/>
      <c r="E19" s="187"/>
      <c r="F19" s="187"/>
      <c r="G19" s="188"/>
    </row>
    <row r="20" spans="1:21" ht="14.25" x14ac:dyDescent="0.2">
      <c r="A20" s="116"/>
      <c r="B20" s="216" t="s">
        <v>125</v>
      </c>
      <c r="C20" s="217"/>
      <c r="D20" s="217"/>
      <c r="E20" s="217"/>
      <c r="F20" s="217"/>
      <c r="G20" s="218"/>
    </row>
    <row r="21" spans="1:21" ht="14.25" customHeight="1" x14ac:dyDescent="0.25">
      <c r="A21" s="116"/>
      <c r="B21" s="13" t="s">
        <v>51</v>
      </c>
      <c r="C21" s="221"/>
      <c r="D21" s="221"/>
      <c r="E21" s="221"/>
      <c r="F21" s="221"/>
      <c r="G21" s="221"/>
      <c r="M21" s="211" t="s">
        <v>129</v>
      </c>
      <c r="N21" s="211"/>
      <c r="O21" s="211"/>
      <c r="P21" s="211"/>
      <c r="Q21" s="211"/>
      <c r="R21" s="211"/>
      <c r="S21" s="211"/>
      <c r="T21" s="211"/>
    </row>
    <row r="22" spans="1:21" ht="14.25" customHeight="1" x14ac:dyDescent="0.2">
      <c r="A22" s="116"/>
      <c r="B22" s="27" t="s">
        <v>49</v>
      </c>
      <c r="C22" s="28"/>
      <c r="D22" s="125"/>
      <c r="E22" s="127"/>
      <c r="F22" s="219"/>
      <c r="G22" s="220"/>
    </row>
    <row r="23" spans="1:21" ht="14.25" customHeight="1" x14ac:dyDescent="0.2">
      <c r="A23" s="116"/>
      <c r="B23" s="27"/>
      <c r="C23" s="29"/>
      <c r="D23" s="87"/>
      <c r="E23" s="87"/>
      <c r="F23" s="87"/>
      <c r="G23" s="89"/>
      <c r="M23" s="193" t="s">
        <v>64</v>
      </c>
      <c r="N23" s="193"/>
      <c r="O23" s="193"/>
      <c r="P23" s="193"/>
      <c r="Q23" s="193"/>
      <c r="R23" s="193"/>
      <c r="S23" s="39"/>
      <c r="T23" s="39"/>
      <c r="U23" s="39"/>
    </row>
    <row r="24" spans="1:21" ht="14.25" customHeight="1" x14ac:dyDescent="0.2">
      <c r="A24" s="116"/>
      <c r="B24" s="13" t="s">
        <v>44</v>
      </c>
      <c r="C24" s="221"/>
      <c r="D24" s="221"/>
      <c r="E24" s="221"/>
      <c r="F24" s="221"/>
      <c r="G24" s="221"/>
      <c r="M24" s="193"/>
      <c r="N24" s="193"/>
      <c r="O24" s="193"/>
      <c r="P24" s="193"/>
      <c r="Q24" s="193"/>
      <c r="R24" s="193"/>
      <c r="S24" s="40"/>
      <c r="T24" s="40"/>
    </row>
    <row r="25" spans="1:21" ht="14.25" customHeight="1" x14ac:dyDescent="0.2">
      <c r="A25" s="116"/>
      <c r="B25" s="13" t="s">
        <v>104</v>
      </c>
      <c r="C25" s="57"/>
      <c r="D25" s="90"/>
      <c r="E25" s="90"/>
      <c r="F25" s="90"/>
      <c r="G25" s="88"/>
      <c r="M25" s="193"/>
      <c r="N25" s="193"/>
      <c r="O25" s="193"/>
      <c r="P25" s="193"/>
      <c r="Q25" s="193"/>
      <c r="R25" s="193"/>
      <c r="S25" s="40"/>
      <c r="T25" s="40"/>
    </row>
    <row r="26" spans="1:21" ht="14.25" customHeight="1" x14ac:dyDescent="0.2">
      <c r="A26" s="116"/>
      <c r="B26" s="13" t="s">
        <v>41</v>
      </c>
      <c r="C26" s="125"/>
      <c r="D26" s="126"/>
      <c r="E26" s="127"/>
      <c r="F26" s="4"/>
      <c r="G26" s="14"/>
      <c r="M26" s="193"/>
      <c r="N26" s="193"/>
      <c r="O26" s="193"/>
      <c r="P26" s="193"/>
      <c r="Q26" s="193"/>
      <c r="R26" s="193"/>
    </row>
    <row r="27" spans="1:21" ht="14.25" customHeight="1" x14ac:dyDescent="0.2">
      <c r="A27" s="116"/>
      <c r="B27" s="222" t="s">
        <v>110</v>
      </c>
      <c r="C27" s="223"/>
      <c r="D27" s="223"/>
      <c r="E27" s="223"/>
      <c r="F27" s="58"/>
      <c r="G27" s="59"/>
      <c r="M27" s="226" t="s">
        <v>115</v>
      </c>
      <c r="N27" s="227"/>
      <c r="O27" s="227"/>
      <c r="P27" s="227"/>
      <c r="Q27" s="227"/>
      <c r="R27" s="227"/>
      <c r="S27" s="228"/>
    </row>
    <row r="28" spans="1:21" ht="14.25" customHeight="1" x14ac:dyDescent="0.2">
      <c r="A28" s="116"/>
      <c r="B28" s="91"/>
      <c r="C28" s="92"/>
      <c r="D28" s="92"/>
      <c r="E28" s="92"/>
      <c r="F28" s="78"/>
      <c r="G28" s="93"/>
      <c r="M28" s="229"/>
      <c r="N28" s="230"/>
      <c r="O28" s="230"/>
      <c r="P28" s="230"/>
      <c r="Q28" s="230"/>
      <c r="R28" s="230"/>
      <c r="S28" s="231"/>
    </row>
    <row r="29" spans="1:21" ht="15" x14ac:dyDescent="0.25">
      <c r="A29" s="116"/>
      <c r="B29" s="186" t="s">
        <v>47</v>
      </c>
      <c r="C29" s="187"/>
      <c r="D29" s="187"/>
      <c r="E29" s="187"/>
      <c r="F29" s="187"/>
      <c r="G29" s="188"/>
      <c r="M29" s="229"/>
      <c r="N29" s="230"/>
      <c r="O29" s="230"/>
      <c r="P29" s="230"/>
      <c r="Q29" s="230"/>
      <c r="R29" s="230"/>
      <c r="S29" s="231"/>
    </row>
    <row r="30" spans="1:21" x14ac:dyDescent="0.2">
      <c r="A30" s="116"/>
      <c r="B30" s="131" t="s">
        <v>60</v>
      </c>
      <c r="C30" s="132"/>
      <c r="D30" s="132"/>
      <c r="E30" s="132"/>
      <c r="F30" s="132"/>
      <c r="G30" s="95"/>
      <c r="M30" s="229"/>
      <c r="N30" s="230"/>
      <c r="O30" s="230"/>
      <c r="P30" s="230"/>
      <c r="Q30" s="230"/>
      <c r="R30" s="230"/>
      <c r="S30" s="231"/>
    </row>
    <row r="31" spans="1:21" ht="12.75" x14ac:dyDescent="0.2">
      <c r="A31" s="116"/>
      <c r="B31" s="133" t="s">
        <v>121</v>
      </c>
      <c r="C31" s="134"/>
      <c r="D31" s="134"/>
      <c r="E31" s="134"/>
      <c r="F31" s="135"/>
      <c r="G31" s="96" t="s">
        <v>116</v>
      </c>
      <c r="M31" s="232"/>
      <c r="N31" s="233"/>
      <c r="O31" s="233"/>
      <c r="P31" s="233"/>
      <c r="Q31" s="233"/>
      <c r="R31" s="233"/>
      <c r="S31" s="234"/>
    </row>
    <row r="32" spans="1:21" ht="12.75" x14ac:dyDescent="0.2">
      <c r="A32" s="116"/>
      <c r="B32" s="76"/>
      <c r="C32" s="77"/>
      <c r="D32" s="77"/>
      <c r="E32" s="77"/>
      <c r="F32" s="77"/>
      <c r="G32" s="97" t="s">
        <v>117</v>
      </c>
    </row>
    <row r="33" spans="1:19" x14ac:dyDescent="0.2">
      <c r="A33" s="116"/>
      <c r="B33" s="44" t="s">
        <v>99</v>
      </c>
      <c r="C33" s="45"/>
      <c r="D33" s="45"/>
      <c r="E33" s="45"/>
      <c r="F33" s="224"/>
      <c r="G33" s="225"/>
    </row>
    <row r="34" spans="1:19" ht="15.75" customHeight="1" x14ac:dyDescent="0.25">
      <c r="A34" s="116"/>
      <c r="B34" s="6" t="s">
        <v>67</v>
      </c>
      <c r="C34" s="7" t="s">
        <v>131</v>
      </c>
      <c r="D34" s="31"/>
      <c r="E34" s="15"/>
      <c r="F34" s="194" t="s">
        <v>112</v>
      </c>
      <c r="G34" s="196"/>
      <c r="M34" s="201" t="s">
        <v>58</v>
      </c>
      <c r="N34" s="201"/>
      <c r="O34" s="201"/>
      <c r="P34" s="201"/>
      <c r="Q34" s="201"/>
      <c r="R34" s="201"/>
      <c r="S34" s="201"/>
    </row>
    <row r="35" spans="1:19" ht="15.75" customHeight="1" x14ac:dyDescent="0.2">
      <c r="A35" s="116"/>
      <c r="B35" s="5" t="s">
        <v>2</v>
      </c>
      <c r="C35" s="2" t="s">
        <v>132</v>
      </c>
      <c r="D35" s="31"/>
      <c r="F35" s="195"/>
      <c r="G35" s="197"/>
      <c r="M35" s="192"/>
      <c r="N35" s="192"/>
      <c r="O35" s="192"/>
      <c r="P35" s="192"/>
      <c r="Q35" s="192"/>
      <c r="R35" s="192"/>
      <c r="S35" s="192"/>
    </row>
    <row r="36" spans="1:19" ht="15.75" customHeight="1" x14ac:dyDescent="0.2">
      <c r="A36" s="116"/>
      <c r="B36" s="5" t="s">
        <v>4</v>
      </c>
      <c r="C36" s="2" t="s">
        <v>133</v>
      </c>
      <c r="D36" s="31"/>
      <c r="E36" s="42" t="s">
        <v>61</v>
      </c>
      <c r="F36" s="41">
        <f>IF(C77=TRUE,(0.0625*(ROUND(D35,2))*(4*(ROUND(D36,2))+(6*(ROUND(D37,2)))+(3*(ROUND(D38,2)))+(2*(ROUND(D39,2)))+0.09)),0)</f>
        <v>0</v>
      </c>
      <c r="G36" s="67"/>
      <c r="M36" s="192"/>
      <c r="N36" s="192"/>
      <c r="O36" s="192"/>
      <c r="P36" s="192"/>
      <c r="Q36" s="192"/>
      <c r="R36" s="192"/>
      <c r="S36" s="192"/>
    </row>
    <row r="37" spans="1:19" ht="15.75" customHeight="1" x14ac:dyDescent="0.2">
      <c r="A37" s="116"/>
      <c r="B37" s="5" t="s">
        <v>39</v>
      </c>
      <c r="C37" s="10" t="s">
        <v>5</v>
      </c>
      <c r="D37" s="31"/>
      <c r="E37" s="30" t="s">
        <v>3</v>
      </c>
      <c r="F37" s="66"/>
      <c r="G37" s="68"/>
      <c r="M37" s="192"/>
      <c r="N37" s="192"/>
      <c r="O37" s="192"/>
      <c r="P37" s="192"/>
      <c r="Q37" s="192"/>
      <c r="R37" s="192"/>
      <c r="S37" s="192"/>
    </row>
    <row r="38" spans="1:19" ht="15.75" customHeight="1" x14ac:dyDescent="0.2">
      <c r="A38" s="116"/>
      <c r="B38" s="5" t="s">
        <v>40</v>
      </c>
      <c r="C38" s="10" t="s">
        <v>33</v>
      </c>
      <c r="D38" s="31"/>
      <c r="E38" s="3"/>
      <c r="F38" s="66"/>
      <c r="G38" s="68"/>
      <c r="M38" s="192"/>
      <c r="N38" s="192"/>
      <c r="O38" s="192"/>
      <c r="P38" s="192"/>
      <c r="Q38" s="192"/>
      <c r="R38" s="192"/>
      <c r="S38" s="192"/>
    </row>
    <row r="39" spans="1:19" ht="15.75" customHeight="1" x14ac:dyDescent="0.2">
      <c r="A39" s="116"/>
      <c r="B39" s="8" t="s">
        <v>124</v>
      </c>
      <c r="C39" s="12" t="s">
        <v>114</v>
      </c>
      <c r="D39" s="31"/>
      <c r="E39" s="3"/>
      <c r="F39" s="66"/>
      <c r="G39" s="68"/>
      <c r="M39" s="192"/>
      <c r="N39" s="192"/>
      <c r="O39" s="192"/>
      <c r="P39" s="192"/>
      <c r="Q39" s="192"/>
      <c r="R39" s="192"/>
      <c r="S39" s="192"/>
    </row>
    <row r="40" spans="1:19" ht="15.75" customHeight="1" x14ac:dyDescent="0.2">
      <c r="A40" s="116"/>
      <c r="B40" s="71" t="s">
        <v>118</v>
      </c>
      <c r="C40" s="72"/>
      <c r="D40" s="31"/>
      <c r="E40" s="73" t="s">
        <v>119</v>
      </c>
      <c r="F40" s="74">
        <f>D36*0.075</f>
        <v>0</v>
      </c>
      <c r="G40" s="68" t="s">
        <v>120</v>
      </c>
      <c r="M40" s="63"/>
      <c r="N40" s="64"/>
      <c r="O40" s="64"/>
      <c r="P40" s="64"/>
      <c r="Q40" s="64"/>
      <c r="R40" s="64"/>
      <c r="S40" s="65"/>
    </row>
    <row r="41" spans="1:19" ht="15.75" customHeight="1" x14ac:dyDescent="0.2">
      <c r="A41" s="116"/>
      <c r="B41" s="98" t="str">
        <f>IF(D40&gt;F40,"If &gt;7.5%LP, Foot Offset will be added to LL, and rated HSA will exceed that shown in cell F34","")</f>
        <v/>
      </c>
      <c r="C41" s="99"/>
      <c r="D41" s="100"/>
      <c r="E41" s="101"/>
      <c r="F41" s="102"/>
      <c r="G41" s="103"/>
      <c r="M41" s="189"/>
      <c r="N41" s="190"/>
      <c r="O41" s="190"/>
      <c r="P41" s="190"/>
      <c r="Q41" s="190"/>
      <c r="R41" s="190"/>
      <c r="S41" s="191"/>
    </row>
    <row r="42" spans="1:19" ht="15.75" customHeight="1" x14ac:dyDescent="0.2">
      <c r="A42" s="116"/>
      <c r="B42" s="141" t="s">
        <v>100</v>
      </c>
      <c r="C42" s="142"/>
      <c r="D42" s="142"/>
      <c r="E42" s="143"/>
      <c r="F42" s="139"/>
      <c r="G42" s="140"/>
      <c r="M42" s="189"/>
      <c r="N42" s="190"/>
      <c r="O42" s="190"/>
      <c r="P42" s="190"/>
      <c r="Q42" s="190"/>
      <c r="R42" s="190"/>
      <c r="S42" s="191"/>
    </row>
    <row r="43" spans="1:19" ht="15.75" customHeight="1" x14ac:dyDescent="0.2">
      <c r="A43" s="116"/>
      <c r="B43" s="6" t="s">
        <v>27</v>
      </c>
      <c r="C43" s="11" t="s">
        <v>10</v>
      </c>
      <c r="D43" s="31"/>
      <c r="E43" s="3"/>
      <c r="F43" s="194" t="s">
        <v>112</v>
      </c>
      <c r="G43" s="196"/>
      <c r="M43" s="189"/>
      <c r="N43" s="190"/>
      <c r="O43" s="190"/>
      <c r="P43" s="190"/>
      <c r="Q43" s="190"/>
      <c r="R43" s="190"/>
      <c r="S43" s="191"/>
    </row>
    <row r="44" spans="1:19" ht="15.75" customHeight="1" x14ac:dyDescent="0.2">
      <c r="A44" s="116"/>
      <c r="B44" s="5" t="s">
        <v>8</v>
      </c>
      <c r="C44" s="10" t="s">
        <v>9</v>
      </c>
      <c r="D44" s="31"/>
      <c r="E44" s="3"/>
      <c r="F44" s="195"/>
      <c r="G44" s="197"/>
      <c r="M44" s="189"/>
      <c r="N44" s="190"/>
      <c r="O44" s="190"/>
      <c r="P44" s="190"/>
      <c r="Q44" s="190"/>
      <c r="R44" s="190"/>
      <c r="S44" s="191"/>
    </row>
    <row r="45" spans="1:19" ht="15.75" customHeight="1" x14ac:dyDescent="0.2">
      <c r="A45" s="116"/>
      <c r="B45" s="8" t="s">
        <v>6</v>
      </c>
      <c r="C45" s="12" t="s">
        <v>7</v>
      </c>
      <c r="D45" s="31"/>
      <c r="E45" s="16"/>
      <c r="F45" s="69"/>
      <c r="G45" s="67"/>
      <c r="M45" s="189"/>
      <c r="N45" s="190"/>
      <c r="O45" s="190"/>
      <c r="P45" s="190"/>
      <c r="Q45" s="190"/>
      <c r="R45" s="190"/>
      <c r="S45" s="191"/>
    </row>
    <row r="46" spans="1:19" ht="15.75" customHeight="1" x14ac:dyDescent="0.2">
      <c r="A46" s="116"/>
      <c r="B46" s="94"/>
      <c r="C46" s="99"/>
      <c r="D46" s="104"/>
      <c r="E46" s="105"/>
      <c r="F46" s="106"/>
      <c r="G46" s="103"/>
      <c r="M46" s="189"/>
      <c r="N46" s="190"/>
      <c r="O46" s="190"/>
      <c r="P46" s="190"/>
      <c r="Q46" s="190"/>
      <c r="R46" s="190"/>
      <c r="S46" s="191"/>
    </row>
    <row r="47" spans="1:19" ht="15.75" customHeight="1" x14ac:dyDescent="0.2">
      <c r="A47" s="116"/>
      <c r="B47" s="133" t="s">
        <v>101</v>
      </c>
      <c r="C47" s="134"/>
      <c r="D47" s="134"/>
      <c r="E47" s="134"/>
      <c r="F47" s="146"/>
      <c r="G47" s="147"/>
      <c r="M47" s="189"/>
      <c r="N47" s="190"/>
      <c r="O47" s="190"/>
      <c r="P47" s="190"/>
      <c r="Q47" s="190"/>
      <c r="R47" s="190"/>
      <c r="S47" s="191"/>
    </row>
    <row r="48" spans="1:19" ht="15.75" customHeight="1" x14ac:dyDescent="0.2">
      <c r="A48" s="116"/>
      <c r="B48" s="6" t="s">
        <v>11</v>
      </c>
      <c r="C48" s="7" t="s">
        <v>12</v>
      </c>
      <c r="D48" s="31"/>
      <c r="E48" s="5"/>
      <c r="F48" s="194" t="s">
        <v>112</v>
      </c>
      <c r="G48" s="196"/>
      <c r="M48" s="192"/>
      <c r="N48" s="192"/>
      <c r="O48" s="192"/>
      <c r="P48" s="192"/>
      <c r="Q48" s="192"/>
      <c r="R48" s="192"/>
      <c r="S48" s="192"/>
    </row>
    <row r="49" spans="1:19" ht="15.75" customHeight="1" x14ac:dyDescent="0.2">
      <c r="A49" s="116"/>
      <c r="B49" s="5" t="s">
        <v>13</v>
      </c>
      <c r="C49" s="2" t="s">
        <v>14</v>
      </c>
      <c r="D49" s="31"/>
      <c r="E49" s="4"/>
      <c r="F49" s="195"/>
      <c r="G49" s="197"/>
      <c r="M49" s="200"/>
      <c r="N49" s="200"/>
      <c r="O49" s="200"/>
      <c r="P49" s="200"/>
      <c r="Q49" s="200"/>
      <c r="R49" s="200"/>
      <c r="S49" s="200"/>
    </row>
    <row r="50" spans="1:19" ht="15.75" customHeight="1" x14ac:dyDescent="0.2">
      <c r="A50" s="116"/>
      <c r="B50" s="5" t="s">
        <v>15</v>
      </c>
      <c r="C50" s="2" t="s">
        <v>134</v>
      </c>
      <c r="D50" s="31"/>
      <c r="E50" s="17" t="s">
        <v>18</v>
      </c>
      <c r="F50" s="32"/>
      <c r="G50" s="107"/>
    </row>
    <row r="51" spans="1:19" ht="15.75" customHeight="1" x14ac:dyDescent="0.2">
      <c r="A51" s="116"/>
      <c r="B51" s="8" t="s">
        <v>16</v>
      </c>
      <c r="C51" s="9" t="s">
        <v>17</v>
      </c>
      <c r="D51" s="31"/>
      <c r="E51" s="18" t="s">
        <v>35</v>
      </c>
      <c r="F51" s="70">
        <f>IF(C78=TRUE,((D48+D49)/2)*((D50+(4*D51))/5)*0.83,0)</f>
        <v>0</v>
      </c>
      <c r="G51" s="108" t="s">
        <v>36</v>
      </c>
      <c r="M51" s="38" t="s">
        <v>63</v>
      </c>
      <c r="N51" s="33"/>
      <c r="O51" s="33"/>
      <c r="P51" s="33"/>
      <c r="Q51" s="33"/>
      <c r="R51" s="33"/>
      <c r="S51" s="34"/>
    </row>
    <row r="52" spans="1:19" ht="15.75" customHeight="1" x14ac:dyDescent="0.2">
      <c r="A52" s="116"/>
      <c r="B52" s="94"/>
      <c r="C52" s="109"/>
      <c r="D52" s="104"/>
      <c r="E52" s="110"/>
      <c r="F52" s="54"/>
      <c r="G52" s="55"/>
      <c r="M52" s="35" t="str">
        <f>IF(D51&lt;D50*0.75,"Symmetric spi: SHW &lt; 75%SF - check data","")</f>
        <v/>
      </c>
      <c r="N52" s="4"/>
      <c r="O52" s="4"/>
      <c r="P52" s="4"/>
      <c r="Q52" s="4"/>
      <c r="R52" s="4"/>
      <c r="S52" s="14"/>
    </row>
    <row r="53" spans="1:19" ht="15.75" customHeight="1" x14ac:dyDescent="0.2">
      <c r="A53" s="116"/>
      <c r="B53" s="133" t="s">
        <v>102</v>
      </c>
      <c r="C53" s="134"/>
      <c r="D53" s="134"/>
      <c r="E53" s="134"/>
      <c r="F53" s="144"/>
      <c r="G53" s="145"/>
      <c r="M53" s="35" t="str">
        <f>IF(D57&lt;D56*0.75,"Asymmetric spi: SHW &lt; 75%SF - check data","")</f>
        <v/>
      </c>
      <c r="N53" s="4"/>
      <c r="O53" s="4"/>
      <c r="P53" s="4"/>
      <c r="Q53" s="4"/>
      <c r="R53" s="4"/>
      <c r="S53" s="14"/>
    </row>
    <row r="54" spans="1:19" ht="15.75" customHeight="1" x14ac:dyDescent="0.2">
      <c r="A54" s="116"/>
      <c r="B54" s="6" t="s">
        <v>19</v>
      </c>
      <c r="C54" s="7" t="s">
        <v>29</v>
      </c>
      <c r="D54" s="31"/>
      <c r="E54" s="4"/>
      <c r="F54" s="194" t="s">
        <v>112</v>
      </c>
      <c r="G54" s="198"/>
      <c r="M54" s="35" t="str">
        <f>IF(AND(D35&gt;0,D34&lt;D35),"Please confirm LLmax if known","")</f>
        <v/>
      </c>
      <c r="N54" s="4"/>
      <c r="O54" s="4"/>
      <c r="P54" s="4"/>
      <c r="Q54" s="4"/>
      <c r="R54" s="4"/>
      <c r="S54" s="14"/>
    </row>
    <row r="55" spans="1:19" ht="15.75" customHeight="1" x14ac:dyDescent="0.2">
      <c r="A55" s="116"/>
      <c r="B55" s="5" t="s">
        <v>20</v>
      </c>
      <c r="C55" s="2" t="s">
        <v>30</v>
      </c>
      <c r="D55" s="31"/>
      <c r="E55" s="4"/>
      <c r="F55" s="195"/>
      <c r="G55" s="199"/>
      <c r="M55" s="35" t="str">
        <f>IF(AND(D35&gt;0,OR(D37&lt;1,D38&lt;1,D39&lt;0.001)),"Supply missing headsail data","")</f>
        <v/>
      </c>
      <c r="N55" s="4"/>
      <c r="O55" s="4"/>
      <c r="P55" s="4"/>
      <c r="Q55" s="4"/>
      <c r="R55" s="4"/>
      <c r="S55" s="14"/>
    </row>
    <row r="56" spans="1:19" ht="15.75" customHeight="1" x14ac:dyDescent="0.2">
      <c r="A56" s="116"/>
      <c r="B56" s="5" t="s">
        <v>21</v>
      </c>
      <c r="C56" s="2" t="s">
        <v>31</v>
      </c>
      <c r="D56" s="31"/>
      <c r="E56" s="17" t="s">
        <v>18</v>
      </c>
      <c r="F56" s="32"/>
      <c r="G56" s="107"/>
      <c r="M56" s="75" t="str">
        <f>IF(D40&gt;F40,"Foot Offset &gt; 7.5% LP, please double check input","")</f>
        <v/>
      </c>
      <c r="N56" s="36"/>
      <c r="O56" s="36"/>
      <c r="P56" s="36"/>
      <c r="Q56" s="36"/>
      <c r="R56" s="36"/>
      <c r="S56" s="37"/>
    </row>
    <row r="57" spans="1:19" ht="15.75" customHeight="1" x14ac:dyDescent="0.2">
      <c r="A57" s="116"/>
      <c r="B57" s="8" t="s">
        <v>22</v>
      </c>
      <c r="C57" s="9" t="s">
        <v>32</v>
      </c>
      <c r="D57" s="31"/>
      <c r="E57" s="18" t="s">
        <v>35</v>
      </c>
      <c r="F57" s="70">
        <f>IF(C79=TRUE,((D54+D55)/2)*((D56+(4*D57))/5)*0.83,0)</f>
        <v>0</v>
      </c>
      <c r="G57" s="108" t="s">
        <v>36</v>
      </c>
    </row>
    <row r="58" spans="1:19" ht="15.75" customHeight="1" x14ac:dyDescent="0.2">
      <c r="A58" s="116"/>
      <c r="B58" s="94"/>
      <c r="C58" s="109"/>
      <c r="D58" s="100"/>
      <c r="E58" s="110"/>
      <c r="F58" s="56"/>
      <c r="G58" s="111"/>
    </row>
    <row r="59" spans="1:19" ht="15.75" customHeight="1" x14ac:dyDescent="0.2">
      <c r="A59" s="116"/>
      <c r="B59" s="133" t="s">
        <v>103</v>
      </c>
      <c r="C59" s="134"/>
      <c r="D59" s="134"/>
      <c r="E59" s="134"/>
      <c r="F59" s="144"/>
      <c r="G59" s="145"/>
    </row>
    <row r="60" spans="1:19" ht="15.75" customHeight="1" x14ac:dyDescent="0.2">
      <c r="A60" s="119"/>
      <c r="B60" s="33" t="s">
        <v>23</v>
      </c>
      <c r="C60" s="7" t="s">
        <v>24</v>
      </c>
      <c r="D60" s="31"/>
      <c r="F60" s="194" t="s">
        <v>112</v>
      </c>
      <c r="G60" s="196"/>
    </row>
    <row r="61" spans="1:19" ht="15.75" customHeight="1" x14ac:dyDescent="0.2">
      <c r="A61" s="119"/>
      <c r="B61" s="36" t="s">
        <v>25</v>
      </c>
      <c r="C61" s="9" t="s">
        <v>26</v>
      </c>
      <c r="D61" s="31"/>
      <c r="F61" s="195"/>
      <c r="G61" s="197"/>
    </row>
    <row r="62" spans="1:19" x14ac:dyDescent="0.2">
      <c r="A62" s="116"/>
      <c r="B62" s="94"/>
      <c r="C62" s="78"/>
      <c r="D62" s="78"/>
      <c r="E62" s="109"/>
      <c r="F62" s="100"/>
      <c r="G62" s="112"/>
    </row>
    <row r="63" spans="1:19" x14ac:dyDescent="0.2">
      <c r="A63" s="116"/>
      <c r="B63" s="20"/>
      <c r="C63" s="21"/>
      <c r="D63" s="21"/>
      <c r="E63" s="22"/>
      <c r="F63" s="23"/>
      <c r="G63" s="24"/>
    </row>
    <row r="64" spans="1:19" x14ac:dyDescent="0.2">
      <c r="A64" s="116"/>
      <c r="B64" s="136"/>
      <c r="C64" s="137"/>
      <c r="D64" s="137"/>
      <c r="E64" s="137"/>
      <c r="F64" s="137"/>
      <c r="G64" s="138"/>
    </row>
    <row r="65" spans="1:7" ht="13.5" customHeight="1" x14ac:dyDescent="0.2">
      <c r="A65" s="116"/>
      <c r="B65" s="94"/>
      <c r="C65" s="78"/>
      <c r="D65" s="78"/>
      <c r="E65" s="109"/>
      <c r="F65" s="100"/>
      <c r="G65" s="103"/>
    </row>
    <row r="66" spans="1:7" ht="13.5" customHeight="1" x14ac:dyDescent="0.25">
      <c r="A66" s="116"/>
      <c r="B66" s="123" t="s">
        <v>34</v>
      </c>
      <c r="C66" s="123"/>
      <c r="D66" s="123"/>
      <c r="E66" s="123"/>
      <c r="F66" s="123"/>
      <c r="G66" s="124"/>
    </row>
    <row r="67" spans="1:7" ht="13.5" customHeight="1" x14ac:dyDescent="0.25">
      <c r="A67" s="117"/>
      <c r="B67" s="128" t="s">
        <v>50</v>
      </c>
      <c r="C67" s="128"/>
      <c r="D67" s="128"/>
      <c r="E67" s="128"/>
      <c r="F67" s="128"/>
      <c r="G67" s="129"/>
    </row>
    <row r="68" spans="1:7" x14ac:dyDescent="0.2">
      <c r="B68" s="130"/>
      <c r="C68" s="130"/>
      <c r="D68" s="130"/>
      <c r="E68" s="130"/>
      <c r="F68" s="130"/>
      <c r="G68" s="130"/>
    </row>
    <row r="69" spans="1:7" x14ac:dyDescent="0.2">
      <c r="B69" s="122"/>
      <c r="C69" s="122"/>
      <c r="D69" s="122"/>
      <c r="E69" s="122"/>
      <c r="F69" s="122"/>
      <c r="G69" s="122"/>
    </row>
    <row r="70" spans="1:7" x14ac:dyDescent="0.2">
      <c r="B70" s="19"/>
      <c r="C70" s="19"/>
      <c r="D70" s="19"/>
      <c r="E70" s="19"/>
      <c r="F70" s="19"/>
      <c r="G70" s="19"/>
    </row>
    <row r="71" spans="1:7" x14ac:dyDescent="0.2">
      <c r="B71" s="19"/>
      <c r="C71" s="19"/>
      <c r="D71" s="19"/>
      <c r="E71" s="19"/>
      <c r="F71" s="19"/>
      <c r="G71" s="19"/>
    </row>
    <row r="72" spans="1:7" x14ac:dyDescent="0.2">
      <c r="B72" s="19"/>
      <c r="C72" s="19"/>
      <c r="D72" s="19"/>
      <c r="E72" s="19"/>
      <c r="F72" s="19"/>
      <c r="G72" s="19"/>
    </row>
    <row r="73" spans="1:7" x14ac:dyDescent="0.2">
      <c r="B73" s="19"/>
      <c r="C73" s="19"/>
      <c r="D73" s="19"/>
      <c r="E73" s="19"/>
      <c r="F73" s="19"/>
      <c r="G73" s="19"/>
    </row>
    <row r="74" spans="1:7" x14ac:dyDescent="0.2">
      <c r="B74" s="19"/>
      <c r="C74" s="19"/>
      <c r="D74" s="19"/>
      <c r="E74" s="19"/>
      <c r="F74" s="19"/>
      <c r="G74" s="19"/>
    </row>
    <row r="75" spans="1:7" x14ac:dyDescent="0.2">
      <c r="B75" s="43" t="s">
        <v>65</v>
      </c>
      <c r="C75" s="19"/>
      <c r="D75" s="19"/>
      <c r="E75" s="19"/>
      <c r="F75" s="19"/>
      <c r="G75" s="19"/>
    </row>
    <row r="76" spans="1:7" s="60" customFormat="1" ht="12.75" customHeight="1" x14ac:dyDescent="0.2">
      <c r="B76" s="19"/>
      <c r="C76" s="19"/>
      <c r="D76" s="19"/>
      <c r="E76" s="19"/>
      <c r="F76" s="19"/>
      <c r="G76" s="19"/>
    </row>
    <row r="77" spans="1:7" s="60" customFormat="1" hidden="1" x14ac:dyDescent="0.2">
      <c r="B77" s="19"/>
      <c r="C77" s="19" t="b">
        <f>AND(D35&gt;0,D36&gt;0,D37&gt;0,D38&gt;0,D39&gt;0)</f>
        <v>0</v>
      </c>
      <c r="D77" s="19" t="s">
        <v>62</v>
      </c>
      <c r="E77" s="19"/>
      <c r="F77" s="19"/>
      <c r="G77" s="19"/>
    </row>
    <row r="78" spans="1:7" s="60" customFormat="1" hidden="1" x14ac:dyDescent="0.2">
      <c r="B78" s="19"/>
      <c r="C78" s="60" t="b">
        <f>AND(D48&gt;0,D49&gt;0,D50&gt;0,D51&gt;0)</f>
        <v>0</v>
      </c>
      <c r="D78" s="60" t="s">
        <v>37</v>
      </c>
      <c r="E78" s="19"/>
      <c r="F78" s="19"/>
      <c r="G78" s="19"/>
    </row>
    <row r="79" spans="1:7" s="60" customFormat="1" ht="15.75" hidden="1" x14ac:dyDescent="0.25">
      <c r="B79" s="61"/>
      <c r="C79" s="60" t="b">
        <f>AND(D54&gt;0,D55&gt;0,D56&gt;0,D57&gt;0)</f>
        <v>0</v>
      </c>
      <c r="D79" s="60" t="s">
        <v>38</v>
      </c>
      <c r="E79" s="61"/>
      <c r="F79" s="61"/>
      <c r="G79" s="61"/>
    </row>
    <row r="80" spans="1:7" s="60" customFormat="1" hidden="1" x14ac:dyDescent="0.2"/>
    <row r="81" spans="2:4" s="60" customFormat="1" hidden="1" x14ac:dyDescent="0.2">
      <c r="B81" s="60" t="s">
        <v>109</v>
      </c>
      <c r="C81" s="60">
        <v>1</v>
      </c>
      <c r="D81" s="60" t="s">
        <v>105</v>
      </c>
    </row>
    <row r="82" spans="2:4" s="60" customFormat="1" hidden="1" x14ac:dyDescent="0.2">
      <c r="D82" s="60" t="s">
        <v>106</v>
      </c>
    </row>
    <row r="83" spans="2:4" s="60" customFormat="1" hidden="1" x14ac:dyDescent="0.2">
      <c r="D83" s="60" t="s">
        <v>107</v>
      </c>
    </row>
    <row r="84" spans="2:4" s="60" customFormat="1" hidden="1" x14ac:dyDescent="0.2">
      <c r="D84" s="60" t="s">
        <v>108</v>
      </c>
    </row>
    <row r="85" spans="2:4" s="60" customFormat="1" hidden="1" x14ac:dyDescent="0.2"/>
  </sheetData>
  <sheetProtection selectLockedCells="1"/>
  <mergeCells count="73">
    <mergeCell ref="G60:G61"/>
    <mergeCell ref="F60:F61"/>
    <mergeCell ref="M9:T9"/>
    <mergeCell ref="M10:T10"/>
    <mergeCell ref="M11:T11"/>
    <mergeCell ref="B11:G11"/>
    <mergeCell ref="M37:S37"/>
    <mergeCell ref="M21:T21"/>
    <mergeCell ref="C17:G17"/>
    <mergeCell ref="B20:G20"/>
    <mergeCell ref="F22:G22"/>
    <mergeCell ref="C21:G21"/>
    <mergeCell ref="B27:E27"/>
    <mergeCell ref="F33:G33"/>
    <mergeCell ref="C24:G24"/>
    <mergeCell ref="M27:S31"/>
    <mergeCell ref="F54:F55"/>
    <mergeCell ref="G48:G49"/>
    <mergeCell ref="G54:G55"/>
    <mergeCell ref="M47:S47"/>
    <mergeCell ref="D22:E22"/>
    <mergeCell ref="M48:S48"/>
    <mergeCell ref="M49:S49"/>
    <mergeCell ref="G43:G44"/>
    <mergeCell ref="F43:F44"/>
    <mergeCell ref="F48:F49"/>
    <mergeCell ref="M41:S41"/>
    <mergeCell ref="M42:S42"/>
    <mergeCell ref="G34:G35"/>
    <mergeCell ref="F34:F35"/>
    <mergeCell ref="M34:S34"/>
    <mergeCell ref="M14:T14"/>
    <mergeCell ref="M16:T16"/>
    <mergeCell ref="B19:G19"/>
    <mergeCell ref="M15:T15"/>
    <mergeCell ref="M46:S46"/>
    <mergeCell ref="M45:S45"/>
    <mergeCell ref="M38:S38"/>
    <mergeCell ref="M39:S39"/>
    <mergeCell ref="M43:S43"/>
    <mergeCell ref="M44:S44"/>
    <mergeCell ref="M36:S36"/>
    <mergeCell ref="B29:G29"/>
    <mergeCell ref="M23:R26"/>
    <mergeCell ref="M35:S35"/>
    <mergeCell ref="B1:G1"/>
    <mergeCell ref="B7:G7"/>
    <mergeCell ref="B8:G8"/>
    <mergeCell ref="C16:E16"/>
    <mergeCell ref="B9:G9"/>
    <mergeCell ref="B10:G10"/>
    <mergeCell ref="C13:G13"/>
    <mergeCell ref="C14:D14"/>
    <mergeCell ref="E14:G14"/>
    <mergeCell ref="C15:E15"/>
    <mergeCell ref="B2:G4"/>
    <mergeCell ref="B12:G12"/>
    <mergeCell ref="B69:G69"/>
    <mergeCell ref="B66:G66"/>
    <mergeCell ref="C26:E26"/>
    <mergeCell ref="B67:G67"/>
    <mergeCell ref="B68:G68"/>
    <mergeCell ref="B30:F30"/>
    <mergeCell ref="B31:F31"/>
    <mergeCell ref="B64:G64"/>
    <mergeCell ref="F42:G42"/>
    <mergeCell ref="B42:E42"/>
    <mergeCell ref="B59:E59"/>
    <mergeCell ref="F59:G59"/>
    <mergeCell ref="B47:E47"/>
    <mergeCell ref="F47:G47"/>
    <mergeCell ref="B53:E53"/>
    <mergeCell ref="F53:G53"/>
  </mergeCells>
  <phoneticPr fontId="11" type="noConversion"/>
  <dataValidations xWindow="234" yWindow="216" count="1">
    <dataValidation type="decimal" operator="greaterThanOrEqual" allowBlank="1" showInputMessage="1" showErrorMessage="1" errorTitle="text" error="Numbers only, do not include letters please. If not applicable, leave blank." sqref="D60:D61 D54:D58 D48:D52 D43:D46 D34:D41 F56 F50">
      <formula1>0</formula1>
    </dataValidation>
  </dataValidations>
  <pageMargins left="0.74" right="0.74803149606299213" top="0.56999999999999995" bottom="0.25" header="0.33" footer="0.16"/>
  <pageSetup paperSize="9" orientation="portrait" horizontalDpi="300" verticalDpi="300" r:id="rId1"/>
  <headerFooter alignWithMargins="0">
    <oddHeader>&amp;L&amp;D&amp;R&amp;F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Drop Down 4">
              <controlPr locked="0" defaultSize="0" autoLine="0" autoPict="0">
                <anchor moveWithCells="1">
                  <from>
                    <xdr:col>5</xdr:col>
                    <xdr:colOff>76200</xdr:colOff>
                    <xdr:row>25</xdr:row>
                    <xdr:rowOff>152400</xdr:rowOff>
                  </from>
                  <to>
                    <xdr:col>6</xdr:col>
                    <xdr:colOff>847725</xdr:colOff>
                    <xdr:row>26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topLeftCell="Z1" workbookViewId="0">
      <selection activeCell="Y1" sqref="A1:Y65536"/>
    </sheetView>
  </sheetViews>
  <sheetFormatPr defaultRowHeight="12.75" x14ac:dyDescent="0.2"/>
  <cols>
    <col min="1" max="25" width="0" hidden="1" customWidth="1"/>
  </cols>
  <sheetData>
    <row r="1" spans="1:24" x14ac:dyDescent="0.2">
      <c r="A1" t="s">
        <v>68</v>
      </c>
      <c r="B1" t="s">
        <v>69</v>
      </c>
      <c r="C1" t="s">
        <v>70</v>
      </c>
      <c r="D1" t="s">
        <v>71</v>
      </c>
      <c r="E1" t="s">
        <v>72</v>
      </c>
      <c r="F1" t="s">
        <v>122</v>
      </c>
      <c r="G1" t="s">
        <v>113</v>
      </c>
      <c r="H1" t="s">
        <v>73</v>
      </c>
      <c r="I1" t="s">
        <v>74</v>
      </c>
      <c r="J1" t="s">
        <v>75</v>
      </c>
      <c r="K1" t="s">
        <v>93</v>
      </c>
      <c r="L1" t="s">
        <v>94</v>
      </c>
      <c r="M1" t="s">
        <v>95</v>
      </c>
      <c r="N1" t="s">
        <v>96</v>
      </c>
      <c r="O1" t="s">
        <v>89</v>
      </c>
      <c r="P1" t="s">
        <v>90</v>
      </c>
      <c r="Q1" t="s">
        <v>91</v>
      </c>
      <c r="R1" t="s">
        <v>92</v>
      </c>
      <c r="S1" s="46" t="s">
        <v>86</v>
      </c>
      <c r="T1" t="s">
        <v>97</v>
      </c>
      <c r="U1" t="s">
        <v>98</v>
      </c>
      <c r="V1" t="s">
        <v>123</v>
      </c>
      <c r="W1" s="48" t="s">
        <v>87</v>
      </c>
      <c r="X1" s="48" t="s">
        <v>88</v>
      </c>
    </row>
    <row r="2" spans="1:24" x14ac:dyDescent="0.2">
      <c r="A2" s="47" t="str">
        <f>IF(Application!$D34="","donotimport",ROUND(Application!$D34,2))</f>
        <v>donotimport</v>
      </c>
      <c r="B2" s="47" t="str">
        <f>IF(Application!$D35="","donotimport",ROUND(Application!$D35,2))</f>
        <v>donotimport</v>
      </c>
      <c r="C2" s="47" t="str">
        <f>IF(Application!$D36="","donotimport",ROUND(Application!$D36,2))</f>
        <v>donotimport</v>
      </c>
      <c r="D2" s="47" t="str">
        <f>IF(Application!$D37="","donotimport",ROUND(Application!$D37,2))</f>
        <v>donotimport</v>
      </c>
      <c r="E2" s="47" t="str">
        <f>IF(Application!$D38="","donotimport",ROUND(Application!$D38,2))</f>
        <v>donotimport</v>
      </c>
      <c r="F2" s="47" t="str">
        <f>IF(Application!$D39="","donotimport",ROUND(Application!$D39,2))</f>
        <v>donotimport</v>
      </c>
      <c r="G2" s="47" t="str">
        <f>F2</f>
        <v>donotimport</v>
      </c>
      <c r="H2" s="47" t="str">
        <f>IF(Application!$D43="","donotimport",ROUND(Application!$D43,2))</f>
        <v>donotimport</v>
      </c>
      <c r="I2" s="47" t="str">
        <f>IF(Application!$D44="","donotimport",ROUND(Application!$D44,2))</f>
        <v>donotimport</v>
      </c>
      <c r="J2" s="47" t="str">
        <f>IF(Application!$D45="","donotimport",ROUND(Application!$D45,2))</f>
        <v>donotimport</v>
      </c>
      <c r="K2" s="47" t="str">
        <f>IF(Application!$D48="","donotimport",ROUND(Application!$D48,2))</f>
        <v>donotimport</v>
      </c>
      <c r="L2" s="47" t="str">
        <f>IF(Application!$D49="","donotimport",ROUND(Application!$D49,2))</f>
        <v>donotimport</v>
      </c>
      <c r="M2" s="47" t="str">
        <f>IF(Application!$D51="","donotimport",ROUND(Application!$D51,2))</f>
        <v>donotimport</v>
      </c>
      <c r="N2" s="47" t="str">
        <f>IF(Application!$D50="","donotimport",ROUND(Application!$D50,2))</f>
        <v>donotimport</v>
      </c>
      <c r="O2" s="47" t="str">
        <f>IF(Application!$D54="","donotimport",ROUND(Application!$D54,2))</f>
        <v>donotimport</v>
      </c>
      <c r="P2" s="47" t="str">
        <f>IF(Application!$D55="","donotimport",ROUND(Application!$D55,2))</f>
        <v>donotimport</v>
      </c>
      <c r="Q2" s="47" t="str">
        <f>IF(Application!$D56="","donotimport",ROUND(Application!$D56,2))</f>
        <v>donotimport</v>
      </c>
      <c r="R2" s="47" t="str">
        <f>IF(Application!$D57="","donotimport",ROUND(Application!$D57,2))</f>
        <v>donotimport</v>
      </c>
      <c r="S2" s="47" t="str">
        <f>IF(Inputs!B3=0,"donotimport",ROUND(Inputs!B3,2))</f>
        <v>donotimport</v>
      </c>
      <c r="T2" s="47" t="str">
        <f>IF(Application!$D60="","donotimport",ROUND(Application!$D60,2))</f>
        <v>donotimport</v>
      </c>
      <c r="U2" s="47" t="str">
        <f>IF(Application!$D61="","donotimport",ROUND(Application!$D61,2))</f>
        <v>donotimport</v>
      </c>
      <c r="V2" s="47" t="str">
        <f>IF(Application!D40="","donotimport",Application!D40)</f>
        <v>donotimport</v>
      </c>
    </row>
    <row r="4" spans="1:24" x14ac:dyDescent="0.2">
      <c r="M4" s="62"/>
      <c r="N4" s="62"/>
    </row>
  </sheetData>
  <sheetProtection password="C620" sheet="1" objects="1" scenarios="1"/>
  <phoneticPr fontId="1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topLeftCell="C1" workbookViewId="0">
      <selection activeCell="B1" sqref="A1:B65536"/>
    </sheetView>
  </sheetViews>
  <sheetFormatPr defaultRowHeight="12.75" x14ac:dyDescent="0.2"/>
  <cols>
    <col min="1" max="1" width="36" hidden="1" customWidth="1"/>
    <col min="2" max="2" width="7" hidden="1" customWidth="1"/>
  </cols>
  <sheetData>
    <row r="1" spans="1:2" x14ac:dyDescent="0.2">
      <c r="B1" s="49">
        <v>16</v>
      </c>
    </row>
    <row r="2" spans="1:2" x14ac:dyDescent="0.2">
      <c r="B2" s="49" t="s">
        <v>86</v>
      </c>
    </row>
    <row r="3" spans="1:2" x14ac:dyDescent="0.2">
      <c r="B3" s="50">
        <f>B29</f>
        <v>0</v>
      </c>
    </row>
    <row r="4" spans="1:2" x14ac:dyDescent="0.2">
      <c r="B4" s="51"/>
    </row>
    <row r="5" spans="1:2" x14ac:dyDescent="0.2">
      <c r="B5" s="51"/>
    </row>
    <row r="6" spans="1:2" x14ac:dyDescent="0.2">
      <c r="B6" s="51"/>
    </row>
    <row r="7" spans="1:2" x14ac:dyDescent="0.2">
      <c r="A7" s="52" t="s">
        <v>79</v>
      </c>
      <c r="B7" s="51"/>
    </row>
    <row r="8" spans="1:2" x14ac:dyDescent="0.2">
      <c r="A8" s="52" t="s">
        <v>77</v>
      </c>
      <c r="B8" s="51" t="b">
        <f>AND(Application!D48&gt;0,Application!D49&gt;0,Application!D50&gt;0,Application!D51&gt;0)</f>
        <v>0</v>
      </c>
    </row>
    <row r="9" spans="1:2" x14ac:dyDescent="0.2">
      <c r="A9" s="52" t="s">
        <v>76</v>
      </c>
      <c r="B9" s="51">
        <f>IF(Application!F50&lt;0.1,0,1)</f>
        <v>0</v>
      </c>
    </row>
    <row r="10" spans="1:2" x14ac:dyDescent="0.2">
      <c r="A10" s="52" t="s">
        <v>78</v>
      </c>
      <c r="B10" s="50" t="str">
        <f>IF(Application!F51&gt;Application!F50,"TRUE","FALSE")</f>
        <v>FALSE</v>
      </c>
    </row>
    <row r="11" spans="1:2" x14ac:dyDescent="0.2">
      <c r="A11" s="53"/>
      <c r="B11" s="51"/>
    </row>
    <row r="12" spans="1:2" x14ac:dyDescent="0.2">
      <c r="A12" s="52" t="s">
        <v>83</v>
      </c>
      <c r="B12" s="51"/>
    </row>
    <row r="13" spans="1:2" x14ac:dyDescent="0.2">
      <c r="A13" s="52" t="s">
        <v>77</v>
      </c>
      <c r="B13" s="51" t="b">
        <f>AND(Application!D54&gt;0,Application!D55&gt;0,Application!D56&gt;0,Application!D57&gt;0)</f>
        <v>0</v>
      </c>
    </row>
    <row r="14" spans="1:2" x14ac:dyDescent="0.2">
      <c r="A14" s="52" t="s">
        <v>76</v>
      </c>
      <c r="B14" s="51">
        <f>IF(Application!F56&lt;0.1,0,1)</f>
        <v>0</v>
      </c>
    </row>
    <row r="15" spans="1:2" x14ac:dyDescent="0.2">
      <c r="A15" s="52" t="s">
        <v>78</v>
      </c>
      <c r="B15" s="50" t="str">
        <f>IF(Application!F57&gt;Application!F56,"TRUE","FALSE")</f>
        <v>FALSE</v>
      </c>
    </row>
    <row r="16" spans="1:2" x14ac:dyDescent="0.2">
      <c r="A16" s="53"/>
      <c r="B16" s="51"/>
    </row>
    <row r="17" spans="1:2" x14ac:dyDescent="0.2">
      <c r="A17" s="53"/>
      <c r="B17" s="51"/>
    </row>
    <row r="18" spans="1:2" x14ac:dyDescent="0.2">
      <c r="A18" s="52" t="s">
        <v>79</v>
      </c>
      <c r="B18" s="51"/>
    </row>
    <row r="19" spans="1:2" x14ac:dyDescent="0.2">
      <c r="A19" s="52" t="s">
        <v>80</v>
      </c>
      <c r="B19" s="51">
        <f>IF(B$8=TRUE,IF(B$9=0,IF(Application!F51&gt;Application!F50,ROUND(Application!F51,2),0),0),0)</f>
        <v>0</v>
      </c>
    </row>
    <row r="20" spans="1:2" x14ac:dyDescent="0.2">
      <c r="A20" s="52" t="s">
        <v>81</v>
      </c>
      <c r="B20" s="51">
        <f>IF(B$8=FALSE,IF(B$9=1,IF(Application!F51&lt;Application!F50,ROUND(Application!F50,2),0),0),0)</f>
        <v>0</v>
      </c>
    </row>
    <row r="21" spans="1:2" x14ac:dyDescent="0.2">
      <c r="A21" s="52" t="s">
        <v>82</v>
      </c>
      <c r="B21" s="51">
        <f>IF(B$8=TRUE,IF(Application!F51&gt;Application!F50,ROUND(Application!F51,2),0),0)</f>
        <v>0</v>
      </c>
    </row>
    <row r="22" spans="1:2" x14ac:dyDescent="0.2">
      <c r="A22" s="52" t="s">
        <v>85</v>
      </c>
      <c r="B22" s="51">
        <f>IF(B$8=TRUE,IF(Application!F51&lt;Application!F50,ROUND(Application!F50,2),0),0)</f>
        <v>0</v>
      </c>
    </row>
    <row r="23" spans="1:2" x14ac:dyDescent="0.2">
      <c r="A23" s="52" t="s">
        <v>83</v>
      </c>
      <c r="B23" s="51"/>
    </row>
    <row r="24" spans="1:2" x14ac:dyDescent="0.2">
      <c r="A24" s="52" t="s">
        <v>80</v>
      </c>
      <c r="B24" s="51">
        <f>IF(B$13=TRUE,IF(B$14=0,IF(Application!F57&gt;Application!F56,ROUND(Application!F57,2),0),0),0)</f>
        <v>0</v>
      </c>
    </row>
    <row r="25" spans="1:2" x14ac:dyDescent="0.2">
      <c r="A25" s="52" t="s">
        <v>81</v>
      </c>
      <c r="B25" s="51">
        <f>IF(B$13=FALSE,IF(B$14=1,IF(Application!F57&lt;Application!F56,ROUND(Application!F56,2),0),0),0)</f>
        <v>0</v>
      </c>
    </row>
    <row r="26" spans="1:2" x14ac:dyDescent="0.2">
      <c r="A26" s="52" t="s">
        <v>82</v>
      </c>
      <c r="B26" s="51">
        <f>IF(B$13=TRUE,IF(Application!F57&gt;Application!F56,ROUND(Application!F57,2),0),0)</f>
        <v>0</v>
      </c>
    </row>
    <row r="27" spans="1:2" x14ac:dyDescent="0.2">
      <c r="A27" s="52" t="s">
        <v>85</v>
      </c>
      <c r="B27" s="51">
        <f>IF(B$13=TRUE,IF(Application!F57&lt;Application!F56,ROUND(Application!F56,2),0),0)</f>
        <v>0</v>
      </c>
    </row>
    <row r="28" spans="1:2" x14ac:dyDescent="0.2">
      <c r="A28" s="53"/>
      <c r="B28" s="51"/>
    </row>
    <row r="29" spans="1:2" x14ac:dyDescent="0.2">
      <c r="A29" s="52" t="s">
        <v>84</v>
      </c>
      <c r="B29" s="51">
        <f>MAX(B19:B27)</f>
        <v>0</v>
      </c>
    </row>
  </sheetData>
  <sheetProtection password="C620" sheet="1" objects="1" scenarios="1"/>
  <phoneticPr fontId="1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Application</vt:lpstr>
      <vt:lpstr>Access Import</vt:lpstr>
      <vt:lpstr>Inputs</vt:lpstr>
      <vt:lpstr>Application!Print_Area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Howells</dc:creator>
  <cp:lastModifiedBy>Racing</cp:lastModifiedBy>
  <cp:lastPrinted>2010-12-17T15:22:00Z</cp:lastPrinted>
  <dcterms:created xsi:type="dcterms:W3CDTF">1999-09-24T13:50:40Z</dcterms:created>
  <dcterms:modified xsi:type="dcterms:W3CDTF">2015-12-22T13:45:30Z</dcterms:modified>
</cp:coreProperties>
</file>